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7"/>
  </bookViews>
  <sheets>
    <sheet name="rupees" sheetId="1" state="hidden" r:id="rId1"/>
    <sheet name="data" sheetId="2" r:id="rId2"/>
    <sheet name="paper token " sheetId="3" r:id="rId3"/>
    <sheet name="101" sheetId="4" r:id="rId4"/>
    <sheet name="BILL" sheetId="5" r:id="rId5"/>
    <sheet name="58 front " sheetId="6" r:id="rId6"/>
    <sheet name="58 back " sheetId="7" r:id="rId7"/>
    <sheet name="Proceedings" sheetId="8" r:id="rId8"/>
  </sheets>
  <externalReferences>
    <externalReference r:id="rId11"/>
    <externalReference r:id="rId12"/>
    <externalReference r:id="rId13"/>
  </externalReferences>
  <definedNames>
    <definedName name="______IV654499">'[1]Data'!#REF!</definedName>
    <definedName name="_____IV654499">'[1]Data'!#REF!</definedName>
    <definedName name="____IV654499">'[1]Data'!#REF!</definedName>
    <definedName name="___IV654499">'[1]Data'!#REF!</definedName>
    <definedName name="__IV654499">'[1]Data'!#REF!</definedName>
    <definedName name="_01.07.2008">#REF!</definedName>
    <definedName name="_xlnm._FilterDatabase" localSheetId="4" hidden="1">'BILL'!$A$4:$F$186</definedName>
    <definedName name="_IV654499">'[1]Data'!#REF!</definedName>
    <definedName name="AAS" localSheetId="6">'[1]Data'!#REF!</definedName>
    <definedName name="AAS" localSheetId="5">'[1]Data'!#REF!</definedName>
    <definedName name="AAS" localSheetId="4">'[1]Data'!#REF!</definedName>
    <definedName name="AAS" localSheetId="7">'[1]Data'!#REF!</definedName>
    <definedName name="AAS">'[1]Data'!#REF!</definedName>
    <definedName name="AGREEMENT">'[2]Data'!$IG$26:$IG$27</definedName>
    <definedName name="FEST_ADV_nO">'[3]back'!$AH$1:$AH$11</definedName>
    <definedName name="Honor">'[2]Data'!$IB$12:$IB$17</definedName>
    <definedName name="HRA">'[2]Data'!$IF$18:$IF$21</definedName>
    <definedName name="IV654499">'[1]Data'!#REF!</definedName>
    <definedName name="mnths">'[3]back'!$U$2:$U$13</definedName>
    <definedName name="N">'data'!$A$2:$A$11</definedName>
    <definedName name="option">'[3]back'!$W$2:$W$4</definedName>
    <definedName name="PF_inst_No">'[3]back'!$AH$1:$AH$21</definedName>
    <definedName name="_xlnm.Print_Area" localSheetId="5">'58 front '!$A$1:$R$63</definedName>
    <definedName name="_xlnm.Print_Area" localSheetId="4">'BILL'!$A$2:$F$194</definedName>
    <definedName name="_xlnm.Print_Area" localSheetId="7">'Proceedings'!$A$1:$R$25</definedName>
    <definedName name="_xlnm.Print_Titles" localSheetId="4">'BILL'!$4:$4</definedName>
    <definedName name="Prof_QLN" localSheetId="6">'[1]Data'!#REF!</definedName>
    <definedName name="Prof_QLN" localSheetId="5">'[1]Data'!#REF!</definedName>
    <definedName name="Prof_QLN" localSheetId="4">'[1]Data'!#REF!</definedName>
    <definedName name="Prof_QLN" localSheetId="7">'[1]Data'!#REF!</definedName>
    <definedName name="Prof_QLN">'[1]Data'!#REF!</definedName>
    <definedName name="sel">'[2]Data'!$DB$12:$DR$41</definedName>
    <definedName name="sheet5" localSheetId="6">'[1]Data'!#REF!</definedName>
    <definedName name="sheet5" localSheetId="5">'[1]Data'!#REF!</definedName>
    <definedName name="sheet5" localSheetId="4">'[1]Data'!#REF!</definedName>
    <definedName name="sheet5" localSheetId="7">'[1]Data'!#REF!</definedName>
    <definedName name="sheet5">'[1]Data'!#REF!</definedName>
    <definedName name="SUBJECT" localSheetId="6">'[1]Data'!#REF!</definedName>
    <definedName name="SUBJECT" localSheetId="5">'[1]Data'!#REF!</definedName>
    <definedName name="SUBJECT" localSheetId="4">'[1]Data'!#REF!</definedName>
    <definedName name="SUBJECT" localSheetId="7">'[1]Data'!#REF!</definedName>
    <definedName name="SUBJECT">'[1]Data'!#REF!</definedName>
    <definedName name="years">'[3]back'!$V$2:$V$6</definedName>
  </definedNames>
  <calcPr fullCalcOnLoad="1"/>
</workbook>
</file>

<file path=xl/sharedStrings.xml><?xml version="1.0" encoding="utf-8"?>
<sst xmlns="http://schemas.openxmlformats.org/spreadsheetml/2006/main" count="706" uniqueCount="563">
  <si>
    <t/>
  </si>
  <si>
    <t>RAYADURG</t>
  </si>
  <si>
    <t>TOTAL</t>
  </si>
  <si>
    <t>APTC FORM 101</t>
  </si>
  <si>
    <t>To</t>
  </si>
  <si>
    <t>The Treasury Officer / Manager</t>
  </si>
  <si>
    <t>dated</t>
  </si>
  <si>
    <t>Dated:</t>
  </si>
  <si>
    <t>Attested</t>
  </si>
  <si>
    <t>Signature of the DDO</t>
  </si>
  <si>
    <t>GOVERNMENT OF ANDHRAPRADESH</t>
  </si>
  <si>
    <t>PAPER TOKEN</t>
  </si>
  <si>
    <t>(For Treasury Use only)</t>
  </si>
  <si>
    <t>Trans ID:</t>
  </si>
  <si>
    <t>Date:</t>
  </si>
  <si>
    <t>Bank Branch Code</t>
  </si>
  <si>
    <t>(Major Head)</t>
  </si>
  <si>
    <t>(Sub MH)</t>
  </si>
  <si>
    <t>(Minor head)</t>
  </si>
  <si>
    <t>(Grp SH)</t>
  </si>
  <si>
    <t>(Sub Head)</t>
  </si>
  <si>
    <t>(Det Head)</t>
  </si>
  <si>
    <t>(Sub Det Head)</t>
  </si>
  <si>
    <t>V</t>
  </si>
  <si>
    <t xml:space="preserve">contigency Fund </t>
  </si>
  <si>
    <t>MH/Service Major Head</t>
  </si>
  <si>
    <t>Messenger Name</t>
  </si>
  <si>
    <t>Designation</t>
  </si>
  <si>
    <t xml:space="preserve">Specimen Signature of </t>
  </si>
  <si>
    <t>1)</t>
  </si>
  <si>
    <t>2)</t>
  </si>
  <si>
    <t>STO Signature</t>
  </si>
  <si>
    <t>DDO Signature</t>
  </si>
  <si>
    <t>DDO Designation</t>
  </si>
  <si>
    <t>Major Head</t>
  </si>
  <si>
    <t>Detailed Head</t>
  </si>
  <si>
    <t>Name of the School</t>
  </si>
  <si>
    <t>Amount</t>
  </si>
  <si>
    <t>C.G.DODDI</t>
  </si>
  <si>
    <t>Indira Basti DPEP School</t>
  </si>
  <si>
    <t>15th Ward DPEP School</t>
  </si>
  <si>
    <t>B.K. Mpl  U.P. School</t>
  </si>
  <si>
    <t>Bhagath Sing Nagar DPEP  School</t>
  </si>
  <si>
    <t>Sri Indira Gandhi Mpl U.P. School</t>
  </si>
  <si>
    <t>Nehru Urdu Mpl Pri School</t>
  </si>
  <si>
    <t>7th Ward DPEP School</t>
  </si>
  <si>
    <t>Rajiv Gandhi Mpl Urdu school</t>
  </si>
  <si>
    <t>Plan</t>
  </si>
  <si>
    <t>A.P.T.C  FORM -58</t>
  </si>
  <si>
    <t xml:space="preserve">FULLY VOUCHED CONTINGENT BILL </t>
  </si>
  <si>
    <t xml:space="preserve">FOR THE MONTH OF </t>
  </si>
  <si>
    <t>(For Treasury use only)</t>
  </si>
  <si>
    <t>Date</t>
  </si>
  <si>
    <t>D.D.Os  T.B.R No.</t>
  </si>
  <si>
    <t>Treasury / PAOCODE</t>
  </si>
  <si>
    <t>DDOCODE</t>
  </si>
  <si>
    <t>Sub Major Head</t>
  </si>
  <si>
    <t>Minor Head</t>
  </si>
  <si>
    <t>DDO Office Name</t>
  </si>
  <si>
    <t>Group Sub-Head</t>
  </si>
  <si>
    <t>Sub-Head</t>
  </si>
  <si>
    <t>Bank Branch Name</t>
  </si>
  <si>
    <t>Sub Detailed Head</t>
  </si>
  <si>
    <t>Non-Plan= N / Plan = P</t>
  </si>
  <si>
    <t>P</t>
  </si>
  <si>
    <t>Contingency Fund MH/                           Service Major Head</t>
  </si>
  <si>
    <t>D.D.Officer</t>
  </si>
  <si>
    <t>D.D.O</t>
  </si>
  <si>
    <t>FOR USE IN TREASURER / PAY AND ACCOUNTS OFFICE ONLY</t>
  </si>
  <si>
    <t>Pay Rs. ______________________ (Rupees ____________________________________________</t>
  </si>
  <si>
    <t>____________________________________________________________________________________</t>
  </si>
  <si>
    <t>_______________________________________________________________________________________</t>
  </si>
  <si>
    <t>___________________________ only) by  Cash / Cheque / Draft / Adjustment.</t>
  </si>
  <si>
    <t>Rs___________________by Transfer credit to the S.B.Accounts</t>
  </si>
  <si>
    <t>of the employess(As per Annexure-1)</t>
  </si>
  <si>
    <t>Rs___________________by Transfer credit to the D.D.O.Account</t>
  </si>
  <si>
    <t>towards non-government Deductions</t>
  </si>
  <si>
    <t>Treasury Officer / Pay  &amp;  Accounts  Officer</t>
  </si>
  <si>
    <t>(P.T.O)</t>
  </si>
  <si>
    <t>PARTICULARS OF AMOUNT CLAIMED IN THIS BILL</t>
  </si>
  <si>
    <t>No. &amp; Description of</t>
  </si>
  <si>
    <t>Details of expenditure and authority for</t>
  </si>
  <si>
    <t>Sub Vouchers</t>
  </si>
  <si>
    <t>sanction drawn of amount</t>
  </si>
  <si>
    <t>Certified that the bill was not drawn and paid previously.</t>
  </si>
  <si>
    <t>D.D.O Signature</t>
  </si>
  <si>
    <t>B U D G E T    P A R T I C U L A R S</t>
  </si>
  <si>
    <t>:</t>
  </si>
  <si>
    <t xml:space="preserve"> ACCOUNT GENERAL OFFICE USE</t>
  </si>
  <si>
    <t xml:space="preserve"> Sub: </t>
  </si>
  <si>
    <t>Ref:</t>
  </si>
  <si>
    <t>ORDER :</t>
  </si>
  <si>
    <t>Copy to:</t>
  </si>
  <si>
    <t>1. The Bill</t>
  </si>
  <si>
    <t>2. Sub Treasury Officer</t>
  </si>
  <si>
    <t>S.Santha Bai</t>
  </si>
  <si>
    <t>Rama Lakshmi</t>
  </si>
  <si>
    <t>G.Bhagyamma</t>
  </si>
  <si>
    <t>S.LAKSHMI BAI</t>
  </si>
  <si>
    <t>Eeramma</t>
  </si>
  <si>
    <t>G.Eramma</t>
  </si>
  <si>
    <t xml:space="preserve">Smt Sunkamma </t>
  </si>
  <si>
    <t>Savithramma</t>
  </si>
  <si>
    <t>THIMMAKKA</t>
  </si>
  <si>
    <t>K.LAKSHMAMMA</t>
  </si>
  <si>
    <t>Paravathamma</t>
  </si>
  <si>
    <t>B.SANTHAMMA</t>
  </si>
  <si>
    <t>V.Neelabai</t>
  </si>
  <si>
    <t>MAREKKA</t>
  </si>
  <si>
    <t>K. Rajamma</t>
  </si>
  <si>
    <t>Radamma</t>
  </si>
  <si>
    <t>Jayamma</t>
  </si>
  <si>
    <t>Malamma</t>
  </si>
  <si>
    <t>Anumakka</t>
  </si>
  <si>
    <t>Eswaramma</t>
  </si>
  <si>
    <t>Ramulamma</t>
  </si>
  <si>
    <t>M.M.Lalithamma</t>
  </si>
  <si>
    <t>CHANAMMA</t>
  </si>
  <si>
    <t>T.Fathima</t>
  </si>
  <si>
    <t>K.Neelamma</t>
  </si>
  <si>
    <t>K.Gayathri</t>
  </si>
  <si>
    <t>G.H.Gangamma</t>
  </si>
  <si>
    <t>M.Kairoon bee</t>
  </si>
  <si>
    <t>ramjanamma</t>
  </si>
  <si>
    <t>Thippamma</t>
  </si>
  <si>
    <t>Lakshmi</t>
  </si>
  <si>
    <t>Lakshmi Devi</t>
  </si>
  <si>
    <t>R.Githamma</t>
  </si>
  <si>
    <t>B.Sreedevamma</t>
  </si>
  <si>
    <t>Sabeera Bee</t>
  </si>
  <si>
    <t>G.Sunkamma</t>
  </si>
  <si>
    <t>B.Indumathi</t>
  </si>
  <si>
    <t>V.Anasuyamma</t>
  </si>
  <si>
    <t>M.Pushpavathi</t>
  </si>
  <si>
    <t>N.Venkatesulu</t>
  </si>
  <si>
    <t>N.K.Krishnaveni</t>
  </si>
  <si>
    <t>B.Vijaya Kumari</t>
  </si>
  <si>
    <t>C. Shanthamma</t>
  </si>
  <si>
    <t>K.Govindamma</t>
  </si>
  <si>
    <t>D.Sarojamma</t>
  </si>
  <si>
    <t>N.Nagarathnamma</t>
  </si>
  <si>
    <t>B.T.Lakshmi Devi</t>
  </si>
  <si>
    <t>D.Suvarana</t>
  </si>
  <si>
    <t>P.Saroja</t>
  </si>
  <si>
    <t>P.Sarojamma</t>
  </si>
  <si>
    <t>N.Siva Lakshmi</t>
  </si>
  <si>
    <t>P.Umadevi</t>
  </si>
  <si>
    <t>Smt Jayalakshmi</t>
  </si>
  <si>
    <t>D.K.Jayalakshmi</t>
  </si>
  <si>
    <t>M.Saradamma</t>
  </si>
  <si>
    <t>S.No</t>
  </si>
  <si>
    <t>MANDAL EDUCATIONAL OFFICER</t>
  </si>
  <si>
    <t>--------------------------------------------------</t>
  </si>
  <si>
    <t>GROSS:</t>
  </si>
  <si>
    <t>DEDUCTIONS:</t>
  </si>
  <si>
    <t>NET:</t>
  </si>
  <si>
    <t>NIL</t>
  </si>
  <si>
    <t>Only by  Cash / Cheque / Draft / Adjustment</t>
  </si>
  <si>
    <t>/</t>
  </si>
  <si>
    <t>HEAD OF ACCOUNT</t>
  </si>
  <si>
    <t>DDO CODE</t>
  </si>
  <si>
    <t>MP,RAYADURG</t>
  </si>
  <si>
    <r>
      <t>Charged=C / Voted=V</t>
    </r>
    <r>
      <rPr>
        <b/>
        <sz val="10"/>
        <rFont val="Arial"/>
        <family val="2"/>
      </rPr>
      <t xml:space="preserve">   </t>
    </r>
  </si>
  <si>
    <t>STO CODE:</t>
  </si>
  <si>
    <t>STO NAME:</t>
  </si>
  <si>
    <t>STO,RAYADURG</t>
  </si>
  <si>
    <t>DDO DESIGNATION:</t>
  </si>
  <si>
    <t>DDO OFFICE:</t>
  </si>
  <si>
    <t>BANK BRANCH CODE</t>
  </si>
  <si>
    <t>NAME:</t>
  </si>
  <si>
    <t>SBI,RAYADURG</t>
  </si>
  <si>
    <t>Gross Rs:</t>
  </si>
  <si>
    <t>Deductions:</t>
  </si>
  <si>
    <t>Net:</t>
  </si>
  <si>
    <t>(As in APTC Form 101)</t>
  </si>
  <si>
    <t>Messenger</t>
  </si>
  <si>
    <t>DDO Seal</t>
  </si>
  <si>
    <t>Charged = C</t>
  </si>
  <si>
    <t>Voted = V</t>
  </si>
  <si>
    <t>Non-Plan = N</t>
  </si>
  <si>
    <t>Plan = P</t>
  </si>
  <si>
    <t>Other Expenditure</t>
  </si>
  <si>
    <t>********</t>
  </si>
  <si>
    <t>Secondary Education</t>
  </si>
  <si>
    <t>Primary Education</t>
  </si>
  <si>
    <t>I</t>
  </si>
  <si>
    <t>II</t>
  </si>
  <si>
    <t>III</t>
  </si>
  <si>
    <t>IV</t>
  </si>
  <si>
    <t xml:space="preserve"> One</t>
  </si>
  <si>
    <t xml:space="preserve"> Two</t>
  </si>
  <si>
    <t xml:space="preserve"> Three</t>
  </si>
  <si>
    <t xml:space="preserve"> Four</t>
  </si>
  <si>
    <t xml:space="preserve"> Five</t>
  </si>
  <si>
    <t xml:space="preserve"> Six</t>
  </si>
  <si>
    <t xml:space="preserve"> Seven</t>
  </si>
  <si>
    <t xml:space="preserve"> Eight</t>
  </si>
  <si>
    <t xml:space="preserve"> Nine</t>
  </si>
  <si>
    <t xml:space="preserve"> Ten</t>
  </si>
  <si>
    <t xml:space="preserve"> Eleven</t>
  </si>
  <si>
    <t xml:space="preserve"> Twelve</t>
  </si>
  <si>
    <t xml:space="preserve"> Thirteen</t>
  </si>
  <si>
    <t xml:space="preserve"> Fourteen</t>
  </si>
  <si>
    <t xml:space="preserve"> Fifteen</t>
  </si>
  <si>
    <t xml:space="preserve"> Sixteen</t>
  </si>
  <si>
    <t xml:space="preserve"> Seventeen</t>
  </si>
  <si>
    <t xml:space="preserve"> Eighteen</t>
  </si>
  <si>
    <t xml:space="preserve"> Nineteen</t>
  </si>
  <si>
    <t xml:space="preserve"> Twenty</t>
  </si>
  <si>
    <t xml:space="preserve"> Twenty one</t>
  </si>
  <si>
    <t xml:space="preserve"> Twenty two</t>
  </si>
  <si>
    <t xml:space="preserve"> Twenty three</t>
  </si>
  <si>
    <t xml:space="preserve"> Twenty four</t>
  </si>
  <si>
    <t xml:space="preserve"> Twenty five</t>
  </si>
  <si>
    <t xml:space="preserve"> Twenty six</t>
  </si>
  <si>
    <t xml:space="preserve"> Twenty seven</t>
  </si>
  <si>
    <t xml:space="preserve"> Twenty eight</t>
  </si>
  <si>
    <t xml:space="preserve"> Twenty nine</t>
  </si>
  <si>
    <t xml:space="preserve"> Thirty</t>
  </si>
  <si>
    <t xml:space="preserve">Rupees </t>
  </si>
  <si>
    <t xml:space="preserve"> only</t>
  </si>
  <si>
    <t>Under Rupees</t>
  </si>
  <si>
    <t xml:space="preserve"> Thirty one </t>
  </si>
  <si>
    <t xml:space="preserve"> Thirty two</t>
  </si>
  <si>
    <t xml:space="preserve"> Thirty three</t>
  </si>
  <si>
    <t xml:space="preserve"> Thirty four </t>
  </si>
  <si>
    <t xml:space="preserve"> Thirty five</t>
  </si>
  <si>
    <t xml:space="preserve"> Thirty seven</t>
  </si>
  <si>
    <t xml:space="preserve"> Thirty six</t>
  </si>
  <si>
    <t xml:space="preserve"> Thirty eight</t>
  </si>
  <si>
    <t xml:space="preserve"> Thirty nine</t>
  </si>
  <si>
    <t xml:space="preserve"> Forty</t>
  </si>
  <si>
    <t xml:space="preserve"> Forty one</t>
  </si>
  <si>
    <t xml:space="preserve"> Forty two</t>
  </si>
  <si>
    <t xml:space="preserve"> Forty three</t>
  </si>
  <si>
    <t xml:space="preserve"> Forty four</t>
  </si>
  <si>
    <t xml:space="preserve"> Forty five</t>
  </si>
  <si>
    <t xml:space="preserve"> Forty six</t>
  </si>
  <si>
    <t xml:space="preserve"> Forty seven</t>
  </si>
  <si>
    <t xml:space="preserve"> Forty eight</t>
  </si>
  <si>
    <t xml:space="preserve"> Forty nine</t>
  </si>
  <si>
    <t xml:space="preserve"> Fifty</t>
  </si>
  <si>
    <t xml:space="preserve"> Fifty one</t>
  </si>
  <si>
    <t xml:space="preserve"> Fifty two</t>
  </si>
  <si>
    <t xml:space="preserve"> Fifty three</t>
  </si>
  <si>
    <t xml:space="preserve"> Fifty five</t>
  </si>
  <si>
    <t xml:space="preserve"> Fifty six</t>
  </si>
  <si>
    <t xml:space="preserve"> Fifty four</t>
  </si>
  <si>
    <t xml:space="preserve"> Fifty seven</t>
  </si>
  <si>
    <t xml:space="preserve"> Fifty eight</t>
  </si>
  <si>
    <t xml:space="preserve"> Fifty nine</t>
  </si>
  <si>
    <t xml:space="preserve"> Sixty</t>
  </si>
  <si>
    <t xml:space="preserve"> Sixty one</t>
  </si>
  <si>
    <t xml:space="preserve"> Sixty two</t>
  </si>
  <si>
    <t xml:space="preserve"> Sixty three</t>
  </si>
  <si>
    <t xml:space="preserve"> Sixty four</t>
  </si>
  <si>
    <t xml:space="preserve"> Sixty five</t>
  </si>
  <si>
    <t xml:space="preserve"> Sixty six</t>
  </si>
  <si>
    <t xml:space="preserve"> Sixty seven</t>
  </si>
  <si>
    <t xml:space="preserve"> Sixty eight</t>
  </si>
  <si>
    <t xml:space="preserve"> Sixty nine</t>
  </si>
  <si>
    <t xml:space="preserve"> Seventy</t>
  </si>
  <si>
    <t xml:space="preserve"> Seventy one</t>
  </si>
  <si>
    <t xml:space="preserve"> Seventy two</t>
  </si>
  <si>
    <t xml:space="preserve"> Seventy three</t>
  </si>
  <si>
    <t xml:space="preserve"> Seventy four</t>
  </si>
  <si>
    <t xml:space="preserve"> Seventy five</t>
  </si>
  <si>
    <t xml:space="preserve"> Seventy six</t>
  </si>
  <si>
    <t xml:space="preserve"> Seventy seven</t>
  </si>
  <si>
    <t xml:space="preserve"> Seventy eight</t>
  </si>
  <si>
    <t xml:space="preserve"> Seventy nine</t>
  </si>
  <si>
    <t xml:space="preserve"> Eighty</t>
  </si>
  <si>
    <t xml:space="preserve"> Eighty one</t>
  </si>
  <si>
    <t xml:space="preserve"> Eighty two</t>
  </si>
  <si>
    <t xml:space="preserve"> Eighty three</t>
  </si>
  <si>
    <t xml:space="preserve"> Eighty four</t>
  </si>
  <si>
    <t xml:space="preserve"> Eighty five</t>
  </si>
  <si>
    <t xml:space="preserve"> Eighty six</t>
  </si>
  <si>
    <t xml:space="preserve"> Eighty seven</t>
  </si>
  <si>
    <t xml:space="preserve"> Eighty eight</t>
  </si>
  <si>
    <t xml:space="preserve"> Eighty nine</t>
  </si>
  <si>
    <t xml:space="preserve"> Ninety</t>
  </si>
  <si>
    <t xml:space="preserve"> Ninety one</t>
  </si>
  <si>
    <t xml:space="preserve"> Ninety two</t>
  </si>
  <si>
    <t xml:space="preserve"> Ninety three</t>
  </si>
  <si>
    <t xml:space="preserve"> Ninety four</t>
  </si>
  <si>
    <t xml:space="preserve"> Ninety five</t>
  </si>
  <si>
    <t xml:space="preserve"> Ninety six</t>
  </si>
  <si>
    <t xml:space="preserve"> Ninety seven</t>
  </si>
  <si>
    <t xml:space="preserve"> Nenety eight</t>
  </si>
  <si>
    <t xml:space="preserve"> Ninety nine</t>
  </si>
  <si>
    <t>bill amount</t>
  </si>
  <si>
    <t>budget alloted</t>
  </si>
  <si>
    <t>under rupees</t>
  </si>
  <si>
    <t>(See subsidiary Rule 2(W) under Treasury Rule 15:
Govt. Memo No.38907/ Accounts / 65 /5, Dt:21-02-1963)</t>
  </si>
  <si>
    <t>DDO Cede:</t>
  </si>
  <si>
    <t>Treasury/PAO Code</t>
  </si>
  <si>
    <t>Treasury / PAO Name</t>
  </si>
  <si>
    <t>Please Pay Bill No.</t>
  </si>
  <si>
    <t>for Rs.</t>
  </si>
  <si>
    <t xml:space="preserve">the Smt/Sri </t>
  </si>
  <si>
    <t>for the office</t>
  </si>
  <si>
    <t>of the</t>
  </si>
  <si>
    <t>whose speciemem</t>
  </si>
  <si>
    <t>signature is attested herewith.</t>
  </si>
  <si>
    <t>Signature of the Govt. Servant</t>
  </si>
  <si>
    <t>Received the payment</t>
  </si>
  <si>
    <t>Signature of the Govt.</t>
  </si>
  <si>
    <t>Servant receiving the Payment</t>
  </si>
  <si>
    <t>STO OFFICE:</t>
  </si>
  <si>
    <t>STO BANK CODE:</t>
  </si>
  <si>
    <t>STO BANK NAME:</t>
  </si>
  <si>
    <t>DDO CODE:</t>
  </si>
  <si>
    <t>DDO MANDNAL:</t>
  </si>
  <si>
    <t>DDO DISTRICT</t>
  </si>
  <si>
    <t>DDO NAME:(WITH QUALIFICATION)</t>
  </si>
  <si>
    <t>MESSANGER NAME:</t>
  </si>
  <si>
    <t>MESSANGER DESIGNATION:</t>
  </si>
  <si>
    <t>MONTH:</t>
  </si>
  <si>
    <t>TBR NO:</t>
  </si>
  <si>
    <t>TBR DATE:</t>
  </si>
  <si>
    <t>MEO R.C.NO:</t>
  </si>
  <si>
    <t>MEO R.C.NO DATE:</t>
  </si>
  <si>
    <t>DEO R.C.NO:</t>
  </si>
  <si>
    <t>DEO R.C.NO DATE:</t>
  </si>
  <si>
    <t>TYPE OF BILL:</t>
  </si>
  <si>
    <t>TOTAL UTILISED INCLUDING THIS BILL:</t>
  </si>
  <si>
    <t>ANANTAPUR</t>
  </si>
  <si>
    <t>General Education</t>
  </si>
  <si>
    <t>0</t>
  </si>
  <si>
    <t>9</t>
  </si>
  <si>
    <t>6</t>
  </si>
  <si>
    <t>JANUARY 2011</t>
  </si>
  <si>
    <t>JANUARY 2012</t>
  </si>
  <si>
    <t>FEBRUARY 2011</t>
  </si>
  <si>
    <t>MARCH 2011</t>
  </si>
  <si>
    <t>APRIL 2011</t>
  </si>
  <si>
    <t>JULY 2011</t>
  </si>
  <si>
    <t>AUGUST 2011</t>
  </si>
  <si>
    <t>SEPTEMBER 2011</t>
  </si>
  <si>
    <t>OCTOBER 2011</t>
  </si>
  <si>
    <t>NOVEMBER 2011</t>
  </si>
  <si>
    <t>DECEMBER 2011</t>
  </si>
  <si>
    <t>FEBRUARY 2012</t>
  </si>
  <si>
    <t>MARCH 2012</t>
  </si>
  <si>
    <t>I - V</t>
  </si>
  <si>
    <t>VI - VIII</t>
  </si>
  <si>
    <t>IX - X</t>
  </si>
  <si>
    <t>BALANCE</t>
  </si>
  <si>
    <t xml:space="preserve">PRIMARY   </t>
  </si>
  <si>
    <t>UPPER PRIMARY</t>
  </si>
  <si>
    <t>HIGH SCHOOL</t>
  </si>
  <si>
    <t>Sri.P.Ramanjaneyulu,M.A.,B.Ed.,</t>
  </si>
  <si>
    <t>READ INSTRUCTIONS BEFORE FILLING</t>
  </si>
  <si>
    <r>
      <t xml:space="preserve">1) FILL ONLY IN </t>
    </r>
    <r>
      <rPr>
        <sz val="16"/>
        <color indexed="13"/>
        <rFont val="Calibri"/>
        <family val="2"/>
      </rPr>
      <t>YELLOW</t>
    </r>
    <r>
      <rPr>
        <sz val="16"/>
        <color indexed="8"/>
        <rFont val="Calibri"/>
        <family val="2"/>
      </rPr>
      <t xml:space="preserve"> AND </t>
    </r>
    <r>
      <rPr>
        <sz val="16"/>
        <color indexed="30"/>
        <rFont val="Calibri"/>
        <family val="2"/>
      </rPr>
      <t>BLUE</t>
    </r>
    <r>
      <rPr>
        <sz val="16"/>
        <color indexed="8"/>
        <rFont val="Calibri"/>
        <family val="2"/>
      </rPr>
      <t xml:space="preserve"> COLOUR CELLS</t>
    </r>
  </si>
  <si>
    <t>2) IN BILL SHEET ENTER ALL DETAILS MANUALLY AMOUNT COLUMN</t>
  </si>
  <si>
    <t>4) CHECK THOUROUGHLY AFTER PRINTING BILL.(THIS IS TRAIL VERSION)</t>
  </si>
  <si>
    <t>Tribal Area Sub Plan</t>
  </si>
  <si>
    <t>Special Component for SC's</t>
  </si>
  <si>
    <t xml:space="preserve">Central Share </t>
  </si>
  <si>
    <t>5) PRINT 58 FRONT AND 58 BACK IN BACK AND BACK</t>
  </si>
  <si>
    <t>6) USE LEGAL PAPER FOR PRINTING</t>
  </si>
  <si>
    <t>PREPARED BY S.SURESH BABU, MRP, RAYADURG. Cell NO:9441411551,8985086826.</t>
  </si>
  <si>
    <t>JUNE 2011</t>
  </si>
  <si>
    <t>6489/B5/201</t>
  </si>
  <si>
    <t>10.08.2011</t>
  </si>
  <si>
    <t xml:space="preserve">Honororium to  Cook Cum Helper </t>
  </si>
  <si>
    <t>GIA</t>
  </si>
  <si>
    <t>OGA</t>
  </si>
  <si>
    <t xml:space="preserve">HONORORIUM TO COOK CUM HELPER </t>
  </si>
  <si>
    <t>State Matching Share of CSS</t>
  </si>
  <si>
    <t xml:space="preserve">  2. Total expenditure with this bill</t>
  </si>
  <si>
    <t xml:space="preserve">  3. Balance</t>
  </si>
  <si>
    <t>05/MEO/2011/MDM/SPL/CCH</t>
  </si>
  <si>
    <t>SBI ACCOUNT NO</t>
  </si>
  <si>
    <t>M.Thanda</t>
  </si>
  <si>
    <t>Pallepalli</t>
  </si>
  <si>
    <t xml:space="preserve">Chadam </t>
  </si>
  <si>
    <t>R.B.Vanka</t>
  </si>
  <si>
    <t>R.B.V.Gollaladoddi</t>
  </si>
  <si>
    <t>Gramadatla</t>
  </si>
  <si>
    <t>T.Veerapuram</t>
  </si>
  <si>
    <t>D.Kondapuram</t>
  </si>
  <si>
    <t>D.K.P.G.Doddi</t>
  </si>
  <si>
    <t>Vadrahonnur</t>
  </si>
  <si>
    <t>Ayathapalli</t>
  </si>
  <si>
    <t>Bommakkapalli</t>
  </si>
  <si>
    <t>A.Thanda</t>
  </si>
  <si>
    <t>Kadarampalli</t>
  </si>
  <si>
    <t>N.R.Palli</t>
  </si>
  <si>
    <t>Kaseepuram</t>
  </si>
  <si>
    <t>Junjarampalli</t>
  </si>
  <si>
    <t>Malakapuram</t>
  </si>
  <si>
    <t>Rekulakunta</t>
  </si>
  <si>
    <t>Chadam (H.W.)</t>
  </si>
  <si>
    <t>G.G.Doddi</t>
  </si>
  <si>
    <t>74 Udegolam (H.W)</t>
  </si>
  <si>
    <t>74 Udegolam</t>
  </si>
  <si>
    <t>Avuladatla</t>
  </si>
  <si>
    <t>Mechiri</t>
  </si>
  <si>
    <t>Mallapuram</t>
  </si>
  <si>
    <t>Konthanapalli</t>
  </si>
  <si>
    <t>Veparala</t>
  </si>
  <si>
    <t>Kenchanapalli</t>
  </si>
  <si>
    <t>Rayampalli</t>
  </si>
  <si>
    <t>B.N.Halli</t>
  </si>
  <si>
    <t>MODEL MPL. U.P. SCHOOL</t>
  </si>
  <si>
    <t>AZAD MPL.URDU.SCHOOL</t>
  </si>
  <si>
    <t>HIMMAT NAGAR</t>
  </si>
  <si>
    <t>III&amp;IV Ward</t>
  </si>
  <si>
    <t>DR.ZAKIR HUSSAIN MPL URD</t>
  </si>
  <si>
    <t>A.A.I MPL P,S</t>
  </si>
  <si>
    <t>SRI SUBASH CHANDRABOSH M</t>
  </si>
  <si>
    <t>SRI VENKATESWARA MPLELEM</t>
  </si>
  <si>
    <t>MUTRASU COLONY</t>
  </si>
  <si>
    <t>KOTHIGUTTA DPEP S</t>
  </si>
  <si>
    <t xml:space="preserve">C.B.N.COLONY </t>
  </si>
  <si>
    <t>SRI GANDI MPL</t>
  </si>
  <si>
    <t>SRI A.K.P.P.MPL.ELE.SCHO</t>
  </si>
  <si>
    <t xml:space="preserve">DR.RADHA KRISHNA MPL </t>
  </si>
  <si>
    <t>I St Ward DPEP School</t>
  </si>
  <si>
    <t xml:space="preserve">SANTHI NAGAR </t>
  </si>
  <si>
    <t>SRI,B.G.THILAK Mpl P.S</t>
  </si>
  <si>
    <t>SRI K.N.S.MPL.ELE.S</t>
  </si>
  <si>
    <t xml:space="preserve">Sri Saraswathi Besthi Mpl </t>
  </si>
  <si>
    <t>SREE POTTI SREE RAMULU M</t>
  </si>
  <si>
    <t>Sri R.D.Basti Mpl P.S.</t>
  </si>
  <si>
    <t>V.Babu Naik</t>
  </si>
  <si>
    <t xml:space="preserve">Akkamma </t>
  </si>
  <si>
    <t>Sannakka</t>
  </si>
  <si>
    <t>B.Chamundi</t>
  </si>
  <si>
    <t>Ramesh Naik</t>
  </si>
  <si>
    <t>S.Lakshmi Bai</t>
  </si>
  <si>
    <t>G.Govindappa</t>
  </si>
  <si>
    <t>G.Rajesh</t>
  </si>
  <si>
    <t>Prabhavathi</t>
  </si>
  <si>
    <t>Gangamma</t>
  </si>
  <si>
    <t>Mallakka</t>
  </si>
  <si>
    <t>Pennakka</t>
  </si>
  <si>
    <t>Mareppa</t>
  </si>
  <si>
    <t>Mukkanna</t>
  </si>
  <si>
    <t>Ramanjinamma</t>
  </si>
  <si>
    <t>N.Govindamma</t>
  </si>
  <si>
    <t>Vedavathi</t>
  </si>
  <si>
    <t>Marekka</t>
  </si>
  <si>
    <t>Papamma</t>
  </si>
  <si>
    <t>K.Pushpavathi</t>
  </si>
  <si>
    <t>B.Thimmakka</t>
  </si>
  <si>
    <t>H.Hanumanthappa</t>
  </si>
  <si>
    <t>G.Lakshmi</t>
  </si>
  <si>
    <t>Thimmappa</t>
  </si>
  <si>
    <t>B.Bhagyamma</t>
  </si>
  <si>
    <t>K.Lakshmi Dvi</t>
  </si>
  <si>
    <t>padma</t>
  </si>
  <si>
    <t>M.Gangamma</t>
  </si>
  <si>
    <t>K.Venkata Lakshmamma</t>
  </si>
  <si>
    <t>G.Yerriswamy</t>
  </si>
  <si>
    <t>B.Lakshmi Devi</t>
  </si>
  <si>
    <t>M.Lakshmakka</t>
  </si>
  <si>
    <t>G.Ramesh</t>
  </si>
  <si>
    <t>75 Udegolam (H.W)</t>
  </si>
  <si>
    <t>K.Marekka</t>
  </si>
  <si>
    <t>76 Udegolam (H.W)</t>
  </si>
  <si>
    <t>C.Thippakka</t>
  </si>
  <si>
    <t>M.Santha veeramma</t>
  </si>
  <si>
    <t>D.Rayakka</t>
  </si>
  <si>
    <t>N.Gangamma</t>
  </si>
  <si>
    <t>V.Thippeswamy</t>
  </si>
  <si>
    <t>G.Santhamma</t>
  </si>
  <si>
    <t>T.Alla Bakash</t>
  </si>
  <si>
    <t>T.Jainabi</t>
  </si>
  <si>
    <t>Y.Lakshmamma</t>
  </si>
  <si>
    <t>C.Mallakka</t>
  </si>
  <si>
    <t>B.Thippakka</t>
  </si>
  <si>
    <t>K.Thimmakka</t>
  </si>
  <si>
    <t>K.Laksmidevi</t>
  </si>
  <si>
    <t>N.Saradamma</t>
  </si>
  <si>
    <t>G.Saraswathi</t>
  </si>
  <si>
    <t>M.Peera Sab</t>
  </si>
  <si>
    <t>M.Yallakka</t>
  </si>
  <si>
    <t>M.Thippeswamy</t>
  </si>
  <si>
    <t>P.Pedda Hussanappa</t>
  </si>
  <si>
    <t>P.Beebe</t>
  </si>
  <si>
    <t>B.Anjinamma</t>
  </si>
  <si>
    <t>Y.Arunamma</t>
  </si>
  <si>
    <t>B.Ningamma</t>
  </si>
  <si>
    <t>K.Suseelamma</t>
  </si>
  <si>
    <t>P.Nagalakshmi</t>
  </si>
  <si>
    <t>Adivamma</t>
  </si>
  <si>
    <t>M.Lalithamma</t>
  </si>
  <si>
    <t>N.Lakshmi Devi</t>
  </si>
  <si>
    <t>Y.Lalithamma</t>
  </si>
  <si>
    <t>Devakka</t>
  </si>
  <si>
    <t>B.Abdulla</t>
  </si>
  <si>
    <t>K.Rahamathbee</t>
  </si>
  <si>
    <t>Fathimabi</t>
  </si>
  <si>
    <t>Ameenabi</t>
  </si>
  <si>
    <t>N.Sarmasbi</t>
  </si>
  <si>
    <t>S.Hafiza</t>
  </si>
  <si>
    <t>G.Yasodamma</t>
  </si>
  <si>
    <t>K.Lakshmi Bai</t>
  </si>
  <si>
    <t>G.Anitha</t>
  </si>
  <si>
    <t>M.Ramanjinamma</t>
  </si>
  <si>
    <t>D.Sivamma</t>
  </si>
  <si>
    <t>M.Lakshmi Devi</t>
  </si>
  <si>
    <t>N.Usha</t>
  </si>
  <si>
    <t>M.Siddamma</t>
  </si>
  <si>
    <t>Hasina</t>
  </si>
  <si>
    <t>Akhila</t>
  </si>
  <si>
    <t>N.Naga rathnamma</t>
  </si>
  <si>
    <t>V.Gangamma</t>
  </si>
  <si>
    <t>V.Siddamma</t>
  </si>
  <si>
    <t>G.Varalakshmi</t>
  </si>
  <si>
    <t>U.Lakshmi Devi</t>
  </si>
  <si>
    <t>B.Radha</t>
  </si>
  <si>
    <t>N.Jaya lakshmi</t>
  </si>
  <si>
    <t>K.Bhagya lakshmi</t>
  </si>
  <si>
    <t>S.Sahirabi</t>
  </si>
  <si>
    <t>T.Sunanda</t>
  </si>
  <si>
    <t>D.Siva Sankar</t>
  </si>
  <si>
    <t>P.Venkatesulu</t>
  </si>
  <si>
    <t>S.P.S.Mpl pri school</t>
  </si>
  <si>
    <t>E.Saraswathi</t>
  </si>
  <si>
    <t>R.Bhagyamma</t>
  </si>
  <si>
    <t>M.Ganesappa</t>
  </si>
  <si>
    <t>N.Thimmakka</t>
  </si>
  <si>
    <t>P.Ramalinga Reddy</t>
  </si>
  <si>
    <t>P.Jayamma</t>
  </si>
  <si>
    <t>A.Saraswathamma</t>
  </si>
  <si>
    <t>K.Rahamath</t>
  </si>
  <si>
    <t>Shamshad Banu</t>
  </si>
  <si>
    <t>K.Anjinamma</t>
  </si>
  <si>
    <t>M.Rajeswari</t>
  </si>
  <si>
    <t>K.mohammad</t>
  </si>
  <si>
    <t>NAME</t>
  </si>
  <si>
    <t>For the months of  Apr-11,June-11,July-11 and Aug-11</t>
  </si>
  <si>
    <t>ZPHS,UDEGOLAM</t>
  </si>
  <si>
    <t>K.MANGALAMMA</t>
  </si>
  <si>
    <t>ZPHS,PALLEPALLI</t>
  </si>
  <si>
    <t>O.Ramalakshmamma</t>
  </si>
  <si>
    <t>ZPHS,AVULADATLA</t>
  </si>
  <si>
    <t>G.HANUMAKKA</t>
  </si>
  <si>
    <t xml:space="preserve">B.G.TILAK HIGH SCHOOL </t>
  </si>
  <si>
    <t>R.SHYAMALA</t>
  </si>
  <si>
    <t xml:space="preserve">G.HIGH SCHOOL  </t>
  </si>
  <si>
    <t xml:space="preserve">R.K.M.HIGH SCHOOL </t>
  </si>
  <si>
    <t>Z.P.G.HIGH SCHOOL</t>
  </si>
  <si>
    <t>Kallimatam</t>
  </si>
  <si>
    <t>P.SILPA</t>
  </si>
  <si>
    <t>S.R.G.Mpl.High school</t>
  </si>
  <si>
    <t>D.Lakshmi devi</t>
  </si>
  <si>
    <t>M.A.A.Mpl.High school</t>
  </si>
  <si>
    <t>SHIK JAIBOON BI</t>
  </si>
  <si>
    <t>M.MOHAMMED SAIT</t>
  </si>
  <si>
    <t>B.MAHABOO BI</t>
  </si>
  <si>
    <t>S.NOORJAHAN</t>
  </si>
  <si>
    <t>20.08.2011</t>
  </si>
  <si>
    <t>TOTAL BUDGET ALLOTED FOR THE YEAR 2011-12:</t>
  </si>
  <si>
    <t>ANNEXURE I</t>
  </si>
  <si>
    <t>S.SURESH BABU</t>
  </si>
  <si>
    <t>MRP</t>
  </si>
  <si>
    <t>3) GIVEN UPTO 180 SCHOOLS IN BILL SHEET, IF LESS DELETE ROWS OR ADD ROWS IF ABOVE 100 SCHOOLS(DO NOT TOUCH TOTAL SHOWING ROW)</t>
  </si>
  <si>
    <t>MID DAY MEALS SOFTWARE FOR CCH SALARIES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</si>
</sst>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0.00;[Red]0.00"/>
    <numFmt numFmtId="166" formatCode="0\9\60"/>
    <numFmt numFmtId="167" formatCode="00"/>
    <numFmt numFmtId="168" formatCode="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16"/>
      <name val="Arial"/>
      <family val="2"/>
    </font>
    <font>
      <b/>
      <u val="single"/>
      <sz val="14"/>
      <name val="Tahoma"/>
      <family val="2"/>
    </font>
    <font>
      <b/>
      <u val="single"/>
      <sz val="12"/>
      <name val="Times New Roman"/>
      <family val="1"/>
    </font>
    <font>
      <sz val="18"/>
      <name val="Arial Black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sz val="16"/>
      <color indexed="13"/>
      <name val="Calibri"/>
      <family val="2"/>
    </font>
    <font>
      <sz val="16"/>
      <color indexed="30"/>
      <name val="Calibri"/>
      <family val="2"/>
    </font>
    <font>
      <b/>
      <sz val="6"/>
      <name val="Arial"/>
      <family val="2"/>
    </font>
    <font>
      <u val="single"/>
      <sz val="24"/>
      <color indexed="8"/>
      <name val="Algerian"/>
      <family val="5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9"/>
      <name val="Calibri"/>
      <family val="2"/>
    </font>
    <font>
      <sz val="8"/>
      <name val="Cambria"/>
      <family val="1"/>
    </font>
    <font>
      <sz val="8"/>
      <color indexed="8"/>
      <name val="Cambria"/>
      <family val="1"/>
    </font>
    <font>
      <sz val="11"/>
      <name val="Calibri"/>
      <family val="2"/>
    </font>
    <font>
      <sz val="8"/>
      <name val="Tahoma"/>
      <family val="2"/>
    </font>
    <font>
      <sz val="10.5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alibri"/>
      <family val="2"/>
    </font>
    <font>
      <sz val="16"/>
      <color theme="1"/>
      <name val="Calibri"/>
      <family val="2"/>
    </font>
    <font>
      <sz val="11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6" fillId="0" borderId="0">
      <alignment/>
      <protection/>
    </xf>
    <xf numFmtId="0" fontId="6" fillId="0" borderId="0" applyNumberFormat="0" applyFont="0" applyFill="0" applyBorder="0" applyAlignment="0" applyProtection="0"/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72">
      <alignment/>
      <protection/>
    </xf>
    <xf numFmtId="0" fontId="6" fillId="0" borderId="11" xfId="72" applyBorder="1">
      <alignment/>
      <protection/>
    </xf>
    <xf numFmtId="0" fontId="6" fillId="0" borderId="12" xfId="72" applyBorder="1">
      <alignment/>
      <protection/>
    </xf>
    <xf numFmtId="0" fontId="6" fillId="0" borderId="13" xfId="72" applyBorder="1">
      <alignment/>
      <protection/>
    </xf>
    <xf numFmtId="0" fontId="6" fillId="0" borderId="0" xfId="72" applyBorder="1">
      <alignment/>
      <protection/>
    </xf>
    <xf numFmtId="0" fontId="6" fillId="0" borderId="0" xfId="58">
      <alignment/>
      <protection/>
    </xf>
    <xf numFmtId="0" fontId="15" fillId="0" borderId="14" xfId="58" applyFont="1" applyBorder="1" applyAlignment="1">
      <alignment horizontal="center" vertical="center" shrinkToFit="1"/>
      <protection/>
    </xf>
    <xf numFmtId="0" fontId="2" fillId="0" borderId="14" xfId="58" applyFont="1" applyBorder="1" applyAlignment="1">
      <alignment horizontal="center"/>
      <protection/>
    </xf>
    <xf numFmtId="0" fontId="6" fillId="0" borderId="0" xfId="58" applyBorder="1">
      <alignment/>
      <protection/>
    </xf>
    <xf numFmtId="0" fontId="6" fillId="0" borderId="0" xfId="58" applyBorder="1" applyAlignment="1">
      <alignment/>
      <protection/>
    </xf>
    <xf numFmtId="0" fontId="6" fillId="0" borderId="0" xfId="58" applyBorder="1" applyAlignment="1" quotePrefix="1">
      <alignment/>
      <protection/>
    </xf>
    <xf numFmtId="0" fontId="6" fillId="0" borderId="0" xfId="58" applyBorder="1" applyAlignment="1">
      <alignment vertical="top"/>
      <protection/>
    </xf>
    <xf numFmtId="0" fontId="6" fillId="0" borderId="15" xfId="58" applyBorder="1">
      <alignment/>
      <protection/>
    </xf>
    <xf numFmtId="0" fontId="6" fillId="0" borderId="16" xfId="58" applyBorder="1">
      <alignment/>
      <protection/>
    </xf>
    <xf numFmtId="0" fontId="6" fillId="0" borderId="17" xfId="58" applyBorder="1">
      <alignment/>
      <protection/>
    </xf>
    <xf numFmtId="0" fontId="2" fillId="0" borderId="14" xfId="58" applyFont="1" applyBorder="1" applyAlignment="1">
      <alignment horizontal="center" vertical="center"/>
      <protection/>
    </xf>
    <xf numFmtId="0" fontId="4" fillId="0" borderId="16" xfId="58" applyFont="1" applyBorder="1">
      <alignment/>
      <protection/>
    </xf>
    <xf numFmtId="0" fontId="6" fillId="0" borderId="0" xfId="62">
      <alignment/>
      <protection/>
    </xf>
    <xf numFmtId="0" fontId="6" fillId="0" borderId="16" xfId="62" applyBorder="1">
      <alignment/>
      <protection/>
    </xf>
    <xf numFmtId="0" fontId="6" fillId="0" borderId="0" xfId="62" applyBorder="1">
      <alignment/>
      <protection/>
    </xf>
    <xf numFmtId="0" fontId="2" fillId="0" borderId="0" xfId="58" applyFont="1">
      <alignment/>
      <protection/>
    </xf>
    <xf numFmtId="0" fontId="23" fillId="0" borderId="0" xfId="58" applyFont="1">
      <alignment/>
      <protection/>
    </xf>
    <xf numFmtId="0" fontId="23" fillId="0" borderId="0" xfId="58" applyFont="1" applyAlignment="1">
      <alignment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 applyAlignment="1">
      <alignment/>
      <protection/>
    </xf>
    <xf numFmtId="0" fontId="16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25" fillId="0" borderId="14" xfId="58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6" fillId="0" borderId="16" xfId="58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right"/>
      <protection/>
    </xf>
    <xf numFmtId="0" fontId="2" fillId="0" borderId="0" xfId="58" applyFont="1" applyBorder="1" applyAlignment="1">
      <alignment horizontal="right"/>
      <protection/>
    </xf>
    <xf numFmtId="0" fontId="6" fillId="0" borderId="18" xfId="58" applyBorder="1">
      <alignment/>
      <protection/>
    </xf>
    <xf numFmtId="0" fontId="6" fillId="0" borderId="19" xfId="58" applyBorder="1">
      <alignment/>
      <protection/>
    </xf>
    <xf numFmtId="0" fontId="6" fillId="0" borderId="11" xfId="58" applyBorder="1">
      <alignment/>
      <protection/>
    </xf>
    <xf numFmtId="0" fontId="12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6" fillId="0" borderId="12" xfId="58" applyBorder="1">
      <alignment/>
      <protection/>
    </xf>
    <xf numFmtId="0" fontId="10" fillId="0" borderId="0" xfId="58" applyFont="1" applyBorder="1" applyAlignment="1">
      <alignment vertical="center"/>
      <protection/>
    </xf>
    <xf numFmtId="0" fontId="6" fillId="0" borderId="0" xfId="58" applyFont="1" applyBorder="1">
      <alignment/>
      <protection/>
    </xf>
    <xf numFmtId="0" fontId="6" fillId="0" borderId="20" xfId="58" applyBorder="1">
      <alignment/>
      <protection/>
    </xf>
    <xf numFmtId="0" fontId="21" fillId="0" borderId="0" xfId="58" applyFont="1" applyBorder="1" applyAlignment="1">
      <alignment horizontal="left" indent="4"/>
      <protection/>
    </xf>
    <xf numFmtId="0" fontId="12" fillId="0" borderId="0" xfId="58" applyFont="1" applyBorder="1" applyAlignment="1">
      <alignment horizontal="left" indent="4"/>
      <protection/>
    </xf>
    <xf numFmtId="0" fontId="12" fillId="0" borderId="0" xfId="58" applyFont="1" applyBorder="1" applyAlignment="1">
      <alignment horizontal="left" indent="1"/>
      <protection/>
    </xf>
    <xf numFmtId="0" fontId="22" fillId="0" borderId="0" xfId="58" applyFont="1" applyBorder="1" applyAlignment="1">
      <alignment horizontal="left" indent="1"/>
      <protection/>
    </xf>
    <xf numFmtId="0" fontId="21" fillId="0" borderId="0" xfId="58" applyFont="1" applyBorder="1" applyAlignment="1">
      <alignment horizontal="left" indent="15"/>
      <protection/>
    </xf>
    <xf numFmtId="0" fontId="4" fillId="0" borderId="0" xfId="58" applyFont="1" applyBorder="1">
      <alignment/>
      <protection/>
    </xf>
    <xf numFmtId="0" fontId="6" fillId="0" borderId="13" xfId="58" applyBorder="1">
      <alignment/>
      <protection/>
    </xf>
    <xf numFmtId="0" fontId="6" fillId="0" borderId="13" xfId="62" applyBorder="1">
      <alignment/>
      <protection/>
    </xf>
    <xf numFmtId="0" fontId="6" fillId="0" borderId="12" xfId="62" applyBorder="1">
      <alignment/>
      <protection/>
    </xf>
    <xf numFmtId="0" fontId="12" fillId="0" borderId="20" xfId="62" applyFont="1" applyBorder="1" applyAlignment="1">
      <alignment horizontal="left" indent="1"/>
      <protection/>
    </xf>
    <xf numFmtId="0" fontId="22" fillId="0" borderId="0" xfId="62" applyFont="1" applyBorder="1">
      <alignment/>
      <protection/>
    </xf>
    <xf numFmtId="0" fontId="12" fillId="0" borderId="0" xfId="62" applyFont="1" applyBorder="1">
      <alignment/>
      <protection/>
    </xf>
    <xf numFmtId="0" fontId="6" fillId="0" borderId="11" xfId="62" applyBorder="1">
      <alignment/>
      <protection/>
    </xf>
    <xf numFmtId="0" fontId="6" fillId="0" borderId="20" xfId="62" applyBorder="1">
      <alignment/>
      <protection/>
    </xf>
    <xf numFmtId="0" fontId="16" fillId="0" borderId="0" xfId="62" applyFont="1" applyBorder="1" applyAlignment="1">
      <alignment horizontal="left" indent="4"/>
      <protection/>
    </xf>
    <xf numFmtId="0" fontId="16" fillId="0" borderId="0" xfId="62" applyFont="1" applyBorder="1">
      <alignment/>
      <protection/>
    </xf>
    <xf numFmtId="0" fontId="12" fillId="0" borderId="20" xfId="62" applyFont="1" applyBorder="1" applyAlignment="1">
      <alignment horizontal="left" indent="15"/>
      <protection/>
    </xf>
    <xf numFmtId="0" fontId="21" fillId="0" borderId="20" xfId="62" applyFont="1" applyBorder="1" applyAlignment="1">
      <alignment horizontal="left" indent="3"/>
      <protection/>
    </xf>
    <xf numFmtId="0" fontId="12" fillId="0" borderId="0" xfId="62" applyFont="1" applyBorder="1" applyAlignment="1">
      <alignment horizontal="left" indent="3"/>
      <protection/>
    </xf>
    <xf numFmtId="0" fontId="12" fillId="0" borderId="20" xfId="62" applyFont="1" applyBorder="1" applyAlignment="1">
      <alignment/>
      <protection/>
    </xf>
    <xf numFmtId="0" fontId="12" fillId="0" borderId="13" xfId="62" applyFont="1" applyBorder="1" applyAlignment="1">
      <alignment/>
      <protection/>
    </xf>
    <xf numFmtId="0" fontId="18" fillId="0" borderId="20" xfId="62" applyFont="1" applyBorder="1" applyAlignment="1">
      <alignment horizontal="left" indent="15"/>
      <protection/>
    </xf>
    <xf numFmtId="0" fontId="21" fillId="0" borderId="20" xfId="62" applyFont="1" applyBorder="1" applyAlignment="1">
      <alignment horizontal="left" indent="1"/>
      <protection/>
    </xf>
    <xf numFmtId="0" fontId="13" fillId="0" borderId="0" xfId="62" applyFont="1" applyBorder="1">
      <alignment/>
      <protection/>
    </xf>
    <xf numFmtId="0" fontId="6" fillId="0" borderId="0" xfId="62" applyBorder="1" applyAlignment="1">
      <alignment horizontal="center"/>
      <protection/>
    </xf>
    <xf numFmtId="0" fontId="21" fillId="0" borderId="20" xfId="62" applyFont="1" applyBorder="1">
      <alignment/>
      <protection/>
    </xf>
    <xf numFmtId="0" fontId="19" fillId="0" borderId="20" xfId="62" applyFont="1" applyBorder="1">
      <alignment/>
      <protection/>
    </xf>
    <xf numFmtId="0" fontId="21" fillId="0" borderId="13" xfId="62" applyFont="1" applyBorder="1" applyAlignment="1">
      <alignment horizontal="left" indent="1"/>
      <protection/>
    </xf>
    <xf numFmtId="0" fontId="0" fillId="33" borderId="14" xfId="0" applyFill="1" applyBorder="1" applyAlignment="1">
      <alignment/>
    </xf>
    <xf numFmtId="0" fontId="19" fillId="0" borderId="14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6" fillId="0" borderId="18" xfId="58" applyBorder="1" applyAlignment="1">
      <alignment vertical="top"/>
      <protection/>
    </xf>
    <xf numFmtId="0" fontId="6" fillId="0" borderId="19" xfId="58" applyBorder="1" applyAlignment="1">
      <alignment vertical="top"/>
      <protection/>
    </xf>
    <xf numFmtId="0" fontId="6" fillId="0" borderId="20" xfId="58" applyBorder="1" applyAlignment="1">
      <alignment/>
      <protection/>
    </xf>
    <xf numFmtId="0" fontId="6" fillId="0" borderId="13" xfId="58" applyBorder="1" applyAlignment="1">
      <alignment/>
      <protection/>
    </xf>
    <xf numFmtId="0" fontId="6" fillId="0" borderId="16" xfId="58" applyBorder="1" applyAlignment="1">
      <alignment/>
      <protection/>
    </xf>
    <xf numFmtId="0" fontId="16" fillId="0" borderId="0" xfId="58" applyFont="1" applyAlignment="1">
      <alignment horizontal="left" vertical="center" wrapText="1"/>
      <protection/>
    </xf>
    <xf numFmtId="0" fontId="23" fillId="0" borderId="0" xfId="58" applyFont="1" applyAlignment="1">
      <alignment horizontal="right"/>
      <protection/>
    </xf>
    <xf numFmtId="0" fontId="16" fillId="0" borderId="0" xfId="58" applyFont="1" applyAlignment="1">
      <alignment horizontal="left" vertical="top" wrapText="1"/>
      <protection/>
    </xf>
    <xf numFmtId="0" fontId="6" fillId="0" borderId="0" xfId="58" applyAlignment="1">
      <alignment horizontal="center"/>
      <protection/>
    </xf>
    <xf numFmtId="0" fontId="16" fillId="0" borderId="0" xfId="58" applyFont="1" applyAlignment="1">
      <alignment vertical="top" wrapText="1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14" xfId="72" applyBorder="1">
      <alignment/>
      <protection/>
    </xf>
    <xf numFmtId="0" fontId="6" fillId="0" borderId="21" xfId="72" applyBorder="1">
      <alignment/>
      <protection/>
    </xf>
    <xf numFmtId="0" fontId="6" fillId="0" borderId="22" xfId="72" applyBorder="1">
      <alignment/>
      <protection/>
    </xf>
    <xf numFmtId="0" fontId="2" fillId="0" borderId="23" xfId="72" applyFont="1" applyBorder="1">
      <alignment/>
      <protection/>
    </xf>
    <xf numFmtId="0" fontId="6" fillId="0" borderId="24" xfId="72" applyBorder="1">
      <alignment/>
      <protection/>
    </xf>
    <xf numFmtId="0" fontId="6" fillId="0" borderId="15" xfId="72" applyBorder="1">
      <alignment/>
      <protection/>
    </xf>
    <xf numFmtId="0" fontId="6" fillId="0" borderId="20" xfId="72" applyBorder="1">
      <alignment/>
      <protection/>
    </xf>
    <xf numFmtId="0" fontId="6" fillId="0" borderId="16" xfId="72" applyBorder="1">
      <alignment/>
      <protection/>
    </xf>
    <xf numFmtId="0" fontId="6" fillId="0" borderId="0" xfId="72" applyBorder="1" applyAlignment="1">
      <alignment/>
      <protection/>
    </xf>
    <xf numFmtId="0" fontId="6" fillId="0" borderId="0" xfId="72" applyFont="1" applyBorder="1">
      <alignment/>
      <protection/>
    </xf>
    <xf numFmtId="0" fontId="6" fillId="0" borderId="20" xfId="72" applyFont="1" applyBorder="1">
      <alignment/>
      <protection/>
    </xf>
    <xf numFmtId="0" fontId="6" fillId="0" borderId="0" xfId="72" applyFont="1" applyBorder="1" applyAlignment="1">
      <alignment horizontal="right"/>
      <protection/>
    </xf>
    <xf numFmtId="0" fontId="6" fillId="0" borderId="11" xfId="72" applyBorder="1" applyAlignment="1">
      <alignment/>
      <protection/>
    </xf>
    <xf numFmtId="0" fontId="2" fillId="0" borderId="11" xfId="72" applyFont="1" applyBorder="1" applyAlignment="1">
      <alignment/>
      <protection/>
    </xf>
    <xf numFmtId="0" fontId="7" fillId="0" borderId="14" xfId="72" applyFont="1" applyBorder="1" applyAlignment="1">
      <alignment horizontal="center" vertical="center"/>
      <protection/>
    </xf>
    <xf numFmtId="0" fontId="7" fillId="0" borderId="24" xfId="72" applyFont="1" applyBorder="1" applyAlignment="1">
      <alignment horizontal="center" vertical="center"/>
      <protection/>
    </xf>
    <xf numFmtId="0" fontId="16" fillId="0" borderId="0" xfId="58" applyFont="1" applyAlignment="1">
      <alignment horizontal="center" vertical="center" wrapText="1"/>
      <protection/>
    </xf>
    <xf numFmtId="0" fontId="16" fillId="0" borderId="0" xfId="58" applyFont="1" applyAlignment="1">
      <alignment vertical="center" wrapText="1"/>
      <protection/>
    </xf>
    <xf numFmtId="49" fontId="16" fillId="0" borderId="0" xfId="58" applyNumberFormat="1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3" fillId="0" borderId="0" xfId="58" applyFont="1" applyAlignment="1">
      <alignment horizontal="center" vertical="top"/>
      <protection/>
    </xf>
    <xf numFmtId="49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0" xfId="58" applyAlignment="1">
      <alignment horizontal="center" vertical="center"/>
      <protection/>
    </xf>
    <xf numFmtId="0" fontId="6" fillId="0" borderId="0" xfId="58" applyBorder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33" fillId="0" borderId="0" xfId="58" applyFont="1" applyBorder="1" applyAlignment="1">
      <alignment horizontal="left" vertical="center"/>
      <protection/>
    </xf>
    <xf numFmtId="0" fontId="33" fillId="0" borderId="0" xfId="58" applyFont="1" applyBorder="1" applyAlignment="1">
      <alignment vertical="center"/>
      <protection/>
    </xf>
    <xf numFmtId="0" fontId="6" fillId="0" borderId="0" xfId="58" applyFont="1" applyBorder="1" applyAlignment="1">
      <alignment/>
      <protection/>
    </xf>
    <xf numFmtId="0" fontId="6" fillId="0" borderId="0" xfId="58" applyAlignment="1">
      <alignment vertical="center"/>
      <protection/>
    </xf>
    <xf numFmtId="0" fontId="6" fillId="0" borderId="0" xfId="58" applyFont="1" applyBorder="1" applyAlignment="1">
      <alignment horizontal="left" vertical="center"/>
      <protection/>
    </xf>
    <xf numFmtId="0" fontId="6" fillId="0" borderId="25" xfId="58" applyFont="1" applyBorder="1" applyAlignment="1">
      <alignment horizontal="left" vertical="center"/>
      <protection/>
    </xf>
    <xf numFmtId="0" fontId="6" fillId="0" borderId="0" xfId="58" applyFont="1" applyBorder="1" applyAlignment="1">
      <alignment horizontal="left"/>
      <protection/>
    </xf>
    <xf numFmtId="0" fontId="2" fillId="0" borderId="25" xfId="58" applyFont="1" applyBorder="1" applyAlignment="1">
      <alignment/>
      <protection/>
    </xf>
    <xf numFmtId="0" fontId="2" fillId="0" borderId="25" xfId="58" applyFont="1" applyBorder="1" applyAlignment="1">
      <alignment horizontal="left"/>
      <protection/>
    </xf>
    <xf numFmtId="0" fontId="6" fillId="0" borderId="18" xfId="58" applyBorder="1" applyAlignment="1">
      <alignment horizontal="center" vertical="center"/>
      <protection/>
    </xf>
    <xf numFmtId="0" fontId="6" fillId="0" borderId="20" xfId="58" applyBorder="1" applyAlignment="1">
      <alignment horizontal="center" vertical="center"/>
      <protection/>
    </xf>
    <xf numFmtId="0" fontId="6" fillId="0" borderId="11" xfId="58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6" fillId="0" borderId="11" xfId="58" applyFont="1" applyBorder="1" applyAlignment="1">
      <alignment/>
      <protection/>
    </xf>
    <xf numFmtId="0" fontId="6" fillId="0" borderId="20" xfId="58" applyBorder="1" applyAlignment="1">
      <alignment vertical="center"/>
      <protection/>
    </xf>
    <xf numFmtId="0" fontId="6" fillId="0" borderId="11" xfId="58" applyBorder="1" applyAlignment="1">
      <alignment vertical="center"/>
      <protection/>
    </xf>
    <xf numFmtId="0" fontId="0" fillId="33" borderId="2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4" xfId="0" applyFill="1" applyBorder="1" applyAlignment="1">
      <alignment/>
    </xf>
    <xf numFmtId="0" fontId="2" fillId="0" borderId="27" xfId="72" applyFont="1" applyBorder="1" applyAlignment="1">
      <alignment horizontal="center"/>
      <protection/>
    </xf>
    <xf numFmtId="49" fontId="0" fillId="35" borderId="14" xfId="0" applyNumberFormat="1" applyFill="1" applyBorder="1" applyAlignment="1">
      <alignment horizontal="right"/>
    </xf>
    <xf numFmtId="49" fontId="2" fillId="0" borderId="27" xfId="72" applyNumberFormat="1" applyFont="1" applyBorder="1" applyAlignment="1">
      <alignment horizontal="center" vertical="center"/>
      <protection/>
    </xf>
    <xf numFmtId="0" fontId="2" fillId="0" borderId="14" xfId="72" applyFont="1" applyBorder="1" applyAlignment="1">
      <alignment horizontal="center" vertical="center"/>
      <protection/>
    </xf>
    <xf numFmtId="49" fontId="0" fillId="35" borderId="24" xfId="0" applyNumberFormat="1" applyFill="1" applyBorder="1" applyAlignment="1">
      <alignment horizontal="right"/>
    </xf>
    <xf numFmtId="0" fontId="28" fillId="0" borderId="0" xfId="58" applyFont="1" applyAlignment="1">
      <alignment/>
      <protection/>
    </xf>
    <xf numFmtId="49" fontId="2" fillId="0" borderId="14" xfId="58" applyNumberFormat="1" applyFont="1" applyBorder="1" applyAlignment="1">
      <alignment/>
      <protection/>
    </xf>
    <xf numFmtId="0" fontId="0" fillId="36" borderId="28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4" xfId="0" applyFill="1" applyBorder="1" applyAlignment="1">
      <alignment/>
    </xf>
    <xf numFmtId="0" fontId="0" fillId="37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7" borderId="26" xfId="0" applyFill="1" applyBorder="1" applyAlignment="1">
      <alignment/>
    </xf>
    <xf numFmtId="0" fontId="85" fillId="38" borderId="0" xfId="0" applyFont="1" applyFill="1" applyAlignment="1">
      <alignment wrapText="1"/>
    </xf>
    <xf numFmtId="0" fontId="83" fillId="33" borderId="24" xfId="0" applyFont="1" applyFill="1" applyBorder="1" applyAlignment="1">
      <alignment/>
    </xf>
    <xf numFmtId="0" fontId="0" fillId="39" borderId="15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83" fillId="36" borderId="14" xfId="0" applyFont="1" applyFill="1" applyBorder="1" applyAlignment="1">
      <alignment horizontal="right"/>
    </xf>
    <xf numFmtId="2" fontId="43" fillId="0" borderId="0" xfId="62" applyNumberFormat="1" applyFont="1" applyBorder="1">
      <alignment/>
      <protection/>
    </xf>
    <xf numFmtId="0" fontId="6" fillId="0" borderId="0" xfId="62" applyBorder="1" applyAlignment="1">
      <alignment horizontal="right"/>
      <protection/>
    </xf>
    <xf numFmtId="0" fontId="24" fillId="0" borderId="0" xfId="58" applyFont="1" applyBorder="1">
      <alignment/>
      <protection/>
    </xf>
    <xf numFmtId="0" fontId="45" fillId="0" borderId="20" xfId="62" applyFont="1" applyBorder="1" applyAlignment="1">
      <alignment/>
      <protection/>
    </xf>
    <xf numFmtId="0" fontId="13" fillId="0" borderId="24" xfId="58" applyFont="1" applyBorder="1" applyAlignment="1">
      <alignment horizontal="right"/>
      <protection/>
    </xf>
    <xf numFmtId="0" fontId="2" fillId="0" borderId="27" xfId="58" applyFont="1" applyBorder="1" applyAlignment="1">
      <alignment horizontal="center" vertical="center"/>
      <protection/>
    </xf>
    <xf numFmtId="17" fontId="24" fillId="0" borderId="14" xfId="58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62" applyFont="1" applyBorder="1" applyAlignment="1">
      <alignment vertical="center" wrapText="1"/>
      <protection/>
    </xf>
    <xf numFmtId="0" fontId="7" fillId="0" borderId="14" xfId="62" applyFont="1" applyBorder="1" applyAlignment="1">
      <alignment vertical="center" wrapText="1" shrinkToFit="1"/>
      <protection/>
    </xf>
    <xf numFmtId="1" fontId="5" fillId="0" borderId="14" xfId="58" applyNumberFormat="1" applyFont="1" applyBorder="1" applyAlignment="1">
      <alignment horizontal="center" vertical="center" shrinkToFit="1"/>
      <protection/>
    </xf>
    <xf numFmtId="0" fontId="3" fillId="0" borderId="14" xfId="58" applyFont="1" applyBorder="1" applyAlignment="1">
      <alignment horizontal="center" vertical="center"/>
      <protection/>
    </xf>
    <xf numFmtId="0" fontId="62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/>
    </xf>
    <xf numFmtId="0" fontId="62" fillId="0" borderId="14" xfId="0" applyFont="1" applyBorder="1" applyAlignment="1">
      <alignment horizontal="left" vertical="center" shrinkToFit="1"/>
    </xf>
    <xf numFmtId="0" fontId="63" fillId="34" borderId="14" xfId="0" applyFont="1" applyFill="1" applyBorder="1" applyAlignment="1">
      <alignment horizontal="left" vertical="center" shrinkToFit="1"/>
    </xf>
    <xf numFmtId="0" fontId="62" fillId="0" borderId="14" xfId="0" applyFont="1" applyBorder="1" applyAlignment="1">
      <alignment horizontal="left" vertical="center" wrapText="1"/>
    </xf>
    <xf numFmtId="0" fontId="62" fillId="0" borderId="14" xfId="62" applyFont="1" applyBorder="1" applyAlignment="1">
      <alignment vertical="center" wrapText="1"/>
      <protection/>
    </xf>
    <xf numFmtId="0" fontId="62" fillId="0" borderId="14" xfId="62" applyFont="1" applyBorder="1" applyAlignment="1">
      <alignment vertical="center" wrapText="1" shrinkToFit="1"/>
      <protection/>
    </xf>
    <xf numFmtId="0" fontId="63" fillId="34" borderId="14" xfId="62" applyFont="1" applyFill="1" applyBorder="1" applyAlignment="1">
      <alignment vertical="center" wrapText="1" shrinkToFit="1"/>
      <protection/>
    </xf>
    <xf numFmtId="0" fontId="20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shrinkToFit="1"/>
    </xf>
    <xf numFmtId="1" fontId="6" fillId="0" borderId="0" xfId="58" applyNumberFormat="1">
      <alignment/>
      <protection/>
    </xf>
    <xf numFmtId="1" fontId="13" fillId="0" borderId="14" xfId="58" applyNumberFormat="1" applyFont="1" applyFill="1" applyBorder="1" applyAlignment="1">
      <alignment horizontal="center" vertical="center" wrapText="1" shrinkToFit="1"/>
      <protection/>
    </xf>
    <xf numFmtId="0" fontId="35" fillId="40" borderId="0" xfId="0" applyFont="1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35" borderId="14" xfId="0" applyFill="1" applyBorder="1" applyAlignment="1">
      <alignment horizontal="left"/>
    </xf>
    <xf numFmtId="0" fontId="0" fillId="35" borderId="31" xfId="0" applyFill="1" applyBorder="1" applyAlignment="1">
      <alignment horizontal="left"/>
    </xf>
    <xf numFmtId="0" fontId="0" fillId="35" borderId="34" xfId="0" applyFill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83" fillId="41" borderId="31" xfId="0" applyFont="1" applyFill="1" applyBorder="1" applyAlignment="1">
      <alignment horizontal="center"/>
    </xf>
    <xf numFmtId="0" fontId="83" fillId="41" borderId="34" xfId="0" applyFont="1" applyFill="1" applyBorder="1" applyAlignment="1">
      <alignment horizontal="center"/>
    </xf>
    <xf numFmtId="0" fontId="83" fillId="41" borderId="35" xfId="0" applyFont="1" applyFill="1" applyBorder="1" applyAlignment="1">
      <alignment horizontal="center"/>
    </xf>
    <xf numFmtId="0" fontId="83" fillId="41" borderId="29" xfId="0" applyFont="1" applyFill="1" applyBorder="1" applyAlignment="1">
      <alignment horizontal="center"/>
    </xf>
    <xf numFmtId="0" fontId="83" fillId="41" borderId="0" xfId="0" applyFont="1" applyFill="1" applyBorder="1" applyAlignment="1">
      <alignment horizontal="center"/>
    </xf>
    <xf numFmtId="0" fontId="83" fillId="41" borderId="15" xfId="0" applyFont="1" applyFill="1" applyBorder="1" applyAlignment="1">
      <alignment horizontal="center"/>
    </xf>
    <xf numFmtId="0" fontId="83" fillId="41" borderId="36" xfId="0" applyFont="1" applyFill="1" applyBorder="1" applyAlignment="1">
      <alignment horizontal="center"/>
    </xf>
    <xf numFmtId="0" fontId="83" fillId="41" borderId="25" xfId="0" applyFont="1" applyFill="1" applyBorder="1" applyAlignment="1">
      <alignment horizontal="center"/>
    </xf>
    <xf numFmtId="0" fontId="83" fillId="41" borderId="33" xfId="0" applyFont="1" applyFill="1" applyBorder="1" applyAlignment="1">
      <alignment horizontal="center"/>
    </xf>
    <xf numFmtId="0" fontId="0" fillId="35" borderId="28" xfId="0" applyFill="1" applyBorder="1" applyAlignment="1">
      <alignment horizontal="left"/>
    </xf>
    <xf numFmtId="0" fontId="0" fillId="35" borderId="32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64" fillId="35" borderId="24" xfId="0" applyFont="1" applyFill="1" applyBorder="1" applyAlignment="1" applyProtection="1">
      <alignment horizontal="center"/>
      <protection/>
    </xf>
    <xf numFmtId="0" fontId="64" fillId="35" borderId="14" xfId="0" applyFont="1" applyFill="1" applyBorder="1" applyAlignment="1" applyProtection="1">
      <alignment horizontal="center"/>
      <protection/>
    </xf>
    <xf numFmtId="0" fontId="64" fillId="35" borderId="28" xfId="0" applyFont="1" applyFill="1" applyBorder="1" applyAlignment="1" applyProtection="1">
      <alignment horizontal="center"/>
      <protection/>
    </xf>
    <xf numFmtId="0" fontId="83" fillId="41" borderId="28" xfId="0" applyFont="1" applyFill="1" applyBorder="1" applyAlignment="1">
      <alignment horizontal="center"/>
    </xf>
    <xf numFmtId="0" fontId="83" fillId="41" borderId="32" xfId="0" applyFont="1" applyFill="1" applyBorder="1" applyAlignment="1">
      <alignment horizontal="center"/>
    </xf>
    <xf numFmtId="0" fontId="83" fillId="41" borderId="24" xfId="0" applyFont="1" applyFill="1" applyBorder="1" applyAlignment="1">
      <alignment horizontal="center"/>
    </xf>
    <xf numFmtId="49" fontId="0" fillId="38" borderId="28" xfId="0" applyNumberFormat="1" applyFill="1" applyBorder="1" applyAlignment="1">
      <alignment horizontal="center"/>
    </xf>
    <xf numFmtId="49" fontId="0" fillId="38" borderId="32" xfId="0" applyNumberFormat="1" applyFill="1" applyBorder="1" applyAlignment="1">
      <alignment horizontal="center"/>
    </xf>
    <xf numFmtId="0" fontId="42" fillId="33" borderId="25" xfId="0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86" fillId="39" borderId="14" xfId="0" applyFont="1" applyFill="1" applyBorder="1" applyAlignment="1">
      <alignment horizontal="left" vertical="center" wrapText="1"/>
    </xf>
    <xf numFmtId="0" fontId="86" fillId="39" borderId="28" xfId="0" applyFont="1" applyFill="1" applyBorder="1" applyAlignment="1">
      <alignment horizontal="left" vertical="center" wrapText="1"/>
    </xf>
    <xf numFmtId="0" fontId="86" fillId="39" borderId="32" xfId="0" applyFont="1" applyFill="1" applyBorder="1" applyAlignment="1">
      <alignment horizontal="left" vertical="center" wrapText="1"/>
    </xf>
    <xf numFmtId="0" fontId="86" fillId="39" borderId="24" xfId="0" applyFont="1" applyFill="1" applyBorder="1" applyAlignment="1">
      <alignment horizontal="left" vertical="center" wrapText="1"/>
    </xf>
    <xf numFmtId="0" fontId="87" fillId="42" borderId="14" xfId="0" applyFont="1" applyFill="1" applyBorder="1" applyAlignment="1">
      <alignment horizontal="left"/>
    </xf>
    <xf numFmtId="0" fontId="2" fillId="0" borderId="0" xfId="72" applyFont="1" applyAlignment="1">
      <alignment horizontal="center"/>
      <protection/>
    </xf>
    <xf numFmtId="0" fontId="2" fillId="0" borderId="20" xfId="72" applyFont="1" applyBorder="1" applyAlignment="1">
      <alignment horizontal="left"/>
      <protection/>
    </xf>
    <xf numFmtId="0" fontId="2" fillId="0" borderId="0" xfId="72" applyFont="1" applyBorder="1" applyAlignment="1">
      <alignment horizontal="left"/>
      <protection/>
    </xf>
    <xf numFmtId="0" fontId="2" fillId="0" borderId="11" xfId="72" applyFont="1" applyBorder="1" applyAlignment="1">
      <alignment horizontal="left"/>
      <protection/>
    </xf>
    <xf numFmtId="0" fontId="11" fillId="34" borderId="25" xfId="73" applyFont="1" applyFill="1" applyBorder="1" applyAlignment="1" applyProtection="1">
      <alignment horizontal="center"/>
      <protection hidden="1" locked="0"/>
    </xf>
    <xf numFmtId="0" fontId="6" fillId="34" borderId="0" xfId="73" applyFill="1" applyBorder="1" applyAlignment="1" applyProtection="1">
      <alignment horizontal="center"/>
      <protection hidden="1" locked="0"/>
    </xf>
    <xf numFmtId="0" fontId="6" fillId="0" borderId="37" xfId="72" applyFont="1" applyBorder="1" applyAlignment="1">
      <alignment horizontal="center" vertical="center"/>
      <protection/>
    </xf>
    <xf numFmtId="0" fontId="6" fillId="0" borderId="34" xfId="72" applyBorder="1" applyAlignment="1">
      <alignment horizontal="center" vertical="center"/>
      <protection/>
    </xf>
    <xf numFmtId="0" fontId="6" fillId="0" borderId="35" xfId="72" applyBorder="1" applyAlignment="1">
      <alignment horizontal="center" vertical="center"/>
      <protection/>
    </xf>
    <xf numFmtId="0" fontId="6" fillId="0" borderId="13" xfId="72" applyBorder="1" applyAlignment="1">
      <alignment horizontal="center" vertical="center"/>
      <protection/>
    </xf>
    <xf numFmtId="0" fontId="6" fillId="0" borderId="16" xfId="72" applyBorder="1" applyAlignment="1">
      <alignment horizontal="center" vertical="center"/>
      <protection/>
    </xf>
    <xf numFmtId="0" fontId="6" fillId="0" borderId="17" xfId="72" applyBorder="1" applyAlignment="1">
      <alignment horizontal="center" vertical="center"/>
      <protection/>
    </xf>
    <xf numFmtId="0" fontId="6" fillId="34" borderId="25" xfId="73" applyFill="1" applyBorder="1" applyAlignment="1" applyProtection="1">
      <alignment horizontal="center"/>
      <protection hidden="1" locked="0"/>
    </xf>
    <xf numFmtId="0" fontId="6" fillId="0" borderId="0" xfId="72" applyFont="1" applyBorder="1" applyAlignment="1">
      <alignment horizontal="center"/>
      <protection/>
    </xf>
    <xf numFmtId="0" fontId="26" fillId="0" borderId="0" xfId="72" applyFont="1" applyBorder="1" applyAlignment="1">
      <alignment horizontal="center"/>
      <protection/>
    </xf>
    <xf numFmtId="0" fontId="26" fillId="0" borderId="11" xfId="72" applyFont="1" applyBorder="1" applyAlignment="1">
      <alignment horizontal="center"/>
      <protection/>
    </xf>
    <xf numFmtId="0" fontId="6" fillId="0" borderId="0" xfId="72" applyFont="1" applyBorder="1" applyAlignment="1">
      <alignment horizontal="right"/>
      <protection/>
    </xf>
    <xf numFmtId="0" fontId="6" fillId="0" borderId="0" xfId="72" applyBorder="1" applyAlignment="1">
      <alignment horizontal="right"/>
      <protection/>
    </xf>
    <xf numFmtId="0" fontId="6" fillId="0" borderId="15" xfId="72" applyBorder="1" applyAlignment="1">
      <alignment horizontal="right"/>
      <protection/>
    </xf>
    <xf numFmtId="0" fontId="6" fillId="0" borderId="29" xfId="72" applyBorder="1" applyAlignment="1">
      <alignment horizontal="left"/>
      <protection/>
    </xf>
    <xf numFmtId="0" fontId="6" fillId="0" borderId="0" xfId="72" applyBorder="1" applyAlignment="1">
      <alignment horizontal="left"/>
      <protection/>
    </xf>
    <xf numFmtId="0" fontId="6" fillId="0" borderId="15" xfId="72" applyBorder="1" applyAlignment="1">
      <alignment horizontal="left"/>
      <protection/>
    </xf>
    <xf numFmtId="0" fontId="6" fillId="0" borderId="20" xfId="72" applyFont="1" applyBorder="1" applyAlignment="1">
      <alignment horizontal="right"/>
      <protection/>
    </xf>
    <xf numFmtId="2" fontId="26" fillId="0" borderId="0" xfId="72" applyNumberFormat="1" applyFont="1" applyBorder="1" applyAlignment="1">
      <alignment horizontal="center"/>
      <protection/>
    </xf>
    <xf numFmtId="0" fontId="27" fillId="0" borderId="0" xfId="72" applyFont="1" applyBorder="1" applyAlignment="1">
      <alignment horizontal="center"/>
      <protection/>
    </xf>
    <xf numFmtId="0" fontId="29" fillId="0" borderId="31" xfId="72" applyFont="1" applyBorder="1" applyAlignment="1">
      <alignment horizontal="center" vertical="center"/>
      <protection/>
    </xf>
    <xf numFmtId="0" fontId="29" fillId="0" borderId="35" xfId="72" applyFont="1" applyBorder="1" applyAlignment="1">
      <alignment horizontal="center" vertical="center"/>
      <protection/>
    </xf>
    <xf numFmtId="0" fontId="29" fillId="0" borderId="36" xfId="72" applyFont="1" applyBorder="1" applyAlignment="1">
      <alignment horizontal="center" vertical="center"/>
      <protection/>
    </xf>
    <xf numFmtId="0" fontId="29" fillId="0" borderId="33" xfId="72" applyFont="1" applyBorder="1" applyAlignment="1">
      <alignment horizontal="center" vertical="center"/>
      <protection/>
    </xf>
    <xf numFmtId="0" fontId="6" fillId="0" borderId="0" xfId="72" applyBorder="1" applyAlignment="1">
      <alignment horizontal="center"/>
      <protection/>
    </xf>
    <xf numFmtId="0" fontId="30" fillId="34" borderId="18" xfId="65" applyFont="1" applyFill="1" applyBorder="1" applyAlignment="1" applyProtection="1">
      <alignment horizontal="center" vertical="center"/>
      <protection hidden="1" locked="0"/>
    </xf>
    <xf numFmtId="0" fontId="30" fillId="34" borderId="19" xfId="65" applyFont="1" applyFill="1" applyBorder="1" applyAlignment="1" applyProtection="1">
      <alignment horizontal="center" vertical="center"/>
      <protection hidden="1" locked="0"/>
    </xf>
    <xf numFmtId="0" fontId="30" fillId="34" borderId="38" xfId="65" applyFont="1" applyFill="1" applyBorder="1" applyAlignment="1" applyProtection="1">
      <alignment horizontal="center" vertical="center"/>
      <protection hidden="1" locked="0"/>
    </xf>
    <xf numFmtId="0" fontId="30" fillId="34" borderId="20" xfId="73" applyFont="1" applyFill="1" applyBorder="1" applyAlignment="1" applyProtection="1">
      <alignment horizontal="center" vertical="center"/>
      <protection hidden="1" locked="0"/>
    </xf>
    <xf numFmtId="0" fontId="30" fillId="34" borderId="0" xfId="73" applyFont="1" applyFill="1" applyBorder="1" applyAlignment="1" applyProtection="1">
      <alignment horizontal="center" vertical="center"/>
      <protection hidden="1" locked="0"/>
    </xf>
    <xf numFmtId="0" fontId="30" fillId="34" borderId="11" xfId="73" applyFont="1" applyFill="1" applyBorder="1" applyAlignment="1" applyProtection="1">
      <alignment horizontal="center" vertical="center"/>
      <protection hidden="1" locked="0"/>
    </xf>
    <xf numFmtId="0" fontId="6" fillId="0" borderId="18" xfId="72" applyBorder="1" applyAlignment="1">
      <alignment horizontal="center"/>
      <protection/>
    </xf>
    <xf numFmtId="0" fontId="6" fillId="0" borderId="19" xfId="72" applyBorder="1" applyAlignment="1">
      <alignment horizontal="center"/>
      <protection/>
    </xf>
    <xf numFmtId="0" fontId="6" fillId="0" borderId="38" xfId="72" applyBorder="1" applyAlignment="1">
      <alignment horizontal="center"/>
      <protection/>
    </xf>
    <xf numFmtId="0" fontId="6" fillId="0" borderId="20" xfId="72" applyBorder="1" applyAlignment="1">
      <alignment horizontal="center"/>
      <protection/>
    </xf>
    <xf numFmtId="0" fontId="6" fillId="0" borderId="11" xfId="72" applyBorder="1" applyAlignment="1">
      <alignment horizontal="center"/>
      <protection/>
    </xf>
    <xf numFmtId="0" fontId="6" fillId="0" borderId="13" xfId="72" applyBorder="1" applyAlignment="1">
      <alignment horizontal="center"/>
      <protection/>
    </xf>
    <xf numFmtId="0" fontId="6" fillId="0" borderId="16" xfId="72" applyBorder="1" applyAlignment="1">
      <alignment horizontal="center"/>
      <protection/>
    </xf>
    <xf numFmtId="0" fontId="6" fillId="0" borderId="12" xfId="72" applyBorder="1" applyAlignment="1">
      <alignment horizontal="center"/>
      <protection/>
    </xf>
    <xf numFmtId="0" fontId="2" fillId="0" borderId="23" xfId="72" applyFont="1" applyBorder="1" applyAlignment="1">
      <alignment horizontal="center"/>
      <protection/>
    </xf>
    <xf numFmtId="0" fontId="2" fillId="0" borderId="21" xfId="72" applyFont="1" applyBorder="1" applyAlignment="1">
      <alignment horizontal="center"/>
      <protection/>
    </xf>
    <xf numFmtId="0" fontId="2" fillId="0" borderId="22" xfId="72" applyFont="1" applyBorder="1" applyAlignment="1">
      <alignment horizontal="center"/>
      <protection/>
    </xf>
    <xf numFmtId="0" fontId="6" fillId="34" borderId="32" xfId="73" applyFill="1" applyBorder="1" applyAlignment="1" applyProtection="1">
      <alignment horizontal="center"/>
      <protection hidden="1" locked="0"/>
    </xf>
    <xf numFmtId="0" fontId="4" fillId="0" borderId="23" xfId="72" applyFont="1" applyBorder="1" applyAlignment="1">
      <alignment horizontal="center"/>
      <protection/>
    </xf>
    <xf numFmtId="0" fontId="4" fillId="0" borderId="21" xfId="72" applyFont="1" applyBorder="1" applyAlignment="1">
      <alignment horizontal="center"/>
      <protection/>
    </xf>
    <xf numFmtId="0" fontId="4" fillId="0" borderId="22" xfId="72" applyFont="1" applyBorder="1" applyAlignment="1">
      <alignment horizontal="center"/>
      <protection/>
    </xf>
    <xf numFmtId="0" fontId="26" fillId="0" borderId="18" xfId="72" applyFont="1" applyBorder="1" applyAlignment="1">
      <alignment horizontal="center"/>
      <protection/>
    </xf>
    <xf numFmtId="0" fontId="26" fillId="0" borderId="19" xfId="72" applyFont="1" applyBorder="1" applyAlignment="1">
      <alignment horizontal="center"/>
      <protection/>
    </xf>
    <xf numFmtId="0" fontId="26" fillId="0" borderId="38" xfId="72" applyFont="1" applyBorder="1" applyAlignment="1">
      <alignment horizontal="center"/>
      <protection/>
    </xf>
    <xf numFmtId="0" fontId="41" fillId="0" borderId="25" xfId="58" applyFont="1" applyBorder="1" applyAlignment="1">
      <alignment horizontal="center"/>
      <protection/>
    </xf>
    <xf numFmtId="0" fontId="2" fillId="0" borderId="25" xfId="58" applyFont="1" applyBorder="1" applyAlignment="1">
      <alignment horizontal="center"/>
      <protection/>
    </xf>
    <xf numFmtId="0" fontId="32" fillId="0" borderId="19" xfId="58" applyFont="1" applyBorder="1" applyAlignment="1">
      <alignment horizontal="center" vertical="center"/>
      <protection/>
    </xf>
    <xf numFmtId="0" fontId="32" fillId="0" borderId="38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5" fillId="0" borderId="23" xfId="58" applyFont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5" fillId="0" borderId="22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vertical="center" wrapText="1"/>
      <protection/>
    </xf>
    <xf numFmtId="0" fontId="2" fillId="0" borderId="11" xfId="58" applyFont="1" applyBorder="1" applyAlignment="1">
      <alignment vertical="center" wrapText="1"/>
      <protection/>
    </xf>
    <xf numFmtId="0" fontId="2" fillId="0" borderId="0" xfId="58" applyFont="1" applyBorder="1" applyAlignment="1">
      <alignment horizontal="left"/>
      <protection/>
    </xf>
    <xf numFmtId="0" fontId="33" fillId="0" borderId="0" xfId="58" applyFont="1" applyBorder="1" applyAlignment="1">
      <alignment horizontal="center" vertical="center"/>
      <protection/>
    </xf>
    <xf numFmtId="0" fontId="5" fillId="0" borderId="23" xfId="58" applyFont="1" applyBorder="1" applyAlignment="1">
      <alignment horizontal="center"/>
      <protection/>
    </xf>
    <xf numFmtId="0" fontId="5" fillId="0" borderId="21" xfId="58" applyFont="1" applyBorder="1" applyAlignment="1">
      <alignment horizontal="center"/>
      <protection/>
    </xf>
    <xf numFmtId="0" fontId="5" fillId="0" borderId="22" xfId="58" applyFont="1" applyBorder="1" applyAlignment="1">
      <alignment horizontal="center"/>
      <protection/>
    </xf>
    <xf numFmtId="2" fontId="5" fillId="0" borderId="25" xfId="58" applyNumberFormat="1" applyFont="1" applyBorder="1" applyAlignment="1">
      <alignment horizontal="center" vertical="center"/>
      <protection/>
    </xf>
    <xf numFmtId="2" fontId="5" fillId="0" borderId="39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horizontal="center"/>
      <protection/>
    </xf>
    <xf numFmtId="0" fontId="13" fillId="0" borderId="28" xfId="58" applyFont="1" applyBorder="1" applyAlignment="1">
      <alignment horizontal="right"/>
      <protection/>
    </xf>
    <xf numFmtId="0" fontId="13" fillId="0" borderId="32" xfId="58" applyFont="1" applyBorder="1" applyAlignment="1">
      <alignment horizontal="right"/>
      <protection/>
    </xf>
    <xf numFmtId="0" fontId="2" fillId="0" borderId="0" xfId="58" applyFont="1" applyAlignment="1">
      <alignment horizontal="center"/>
      <protection/>
    </xf>
    <xf numFmtId="0" fontId="34" fillId="0" borderId="0" xfId="58" applyFont="1" applyAlignment="1">
      <alignment horizontal="center"/>
      <protection/>
    </xf>
    <xf numFmtId="0" fontId="13" fillId="0" borderId="25" xfId="58" applyFont="1" applyBorder="1" applyAlignment="1">
      <alignment horizontal="center" vertical="center" wrapText="1"/>
      <protection/>
    </xf>
    <xf numFmtId="0" fontId="28" fillId="0" borderId="34" xfId="58" applyFont="1" applyBorder="1" applyAlignment="1">
      <alignment horizontal="left" vertical="center" wrapText="1"/>
      <protection/>
    </xf>
    <xf numFmtId="0" fontId="2" fillId="0" borderId="16" xfId="58" applyFont="1" applyBorder="1" applyAlignment="1">
      <alignment horizontal="center"/>
      <protection/>
    </xf>
    <xf numFmtId="0" fontId="19" fillId="0" borderId="0" xfId="58" applyFont="1" applyBorder="1" applyAlignment="1">
      <alignment horizontal="right"/>
      <protection/>
    </xf>
    <xf numFmtId="0" fontId="6" fillId="0" borderId="19" xfId="58" applyBorder="1" applyAlignment="1">
      <alignment horizontal="right"/>
      <protection/>
    </xf>
    <xf numFmtId="0" fontId="6" fillId="0" borderId="38" xfId="58" applyBorder="1" applyAlignment="1">
      <alignment horizontal="right"/>
      <protection/>
    </xf>
    <xf numFmtId="0" fontId="14" fillId="0" borderId="19" xfId="58" applyFont="1" applyBorder="1" applyAlignment="1">
      <alignment horizontal="right"/>
      <protection/>
    </xf>
    <xf numFmtId="0" fontId="14" fillId="0" borderId="38" xfId="58" applyFont="1" applyBorder="1" applyAlignment="1">
      <alignment horizontal="right"/>
      <protection/>
    </xf>
    <xf numFmtId="0" fontId="17" fillId="0" borderId="20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7" fillId="0" borderId="11" xfId="58" applyFont="1" applyBorder="1" applyAlignment="1">
      <alignment horizontal="center"/>
      <protection/>
    </xf>
    <xf numFmtId="0" fontId="18" fillId="0" borderId="20" xfId="58" applyFont="1" applyBorder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8" fillId="0" borderId="11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2" fillId="0" borderId="28" xfId="58" applyFont="1" applyBorder="1" applyAlignment="1">
      <alignment horizontal="center"/>
      <protection/>
    </xf>
    <xf numFmtId="0" fontId="2" fillId="0" borderId="3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8" xfId="58" applyFont="1" applyBorder="1" applyAlignment="1">
      <alignment horizontal="left"/>
      <protection/>
    </xf>
    <xf numFmtId="0" fontId="2" fillId="0" borderId="32" xfId="58" applyFont="1" applyBorder="1" applyAlignment="1">
      <alignment horizontal="left"/>
      <protection/>
    </xf>
    <xf numFmtId="0" fontId="2" fillId="0" borderId="24" xfId="58" applyFont="1" applyBorder="1" applyAlignment="1">
      <alignment horizontal="left"/>
      <protection/>
    </xf>
    <xf numFmtId="0" fontId="6" fillId="0" borderId="16" xfId="58" applyBorder="1" applyAlignment="1">
      <alignment horizontal="center"/>
      <protection/>
    </xf>
    <xf numFmtId="0" fontId="2" fillId="0" borderId="0" xfId="58" applyFont="1" applyBorder="1" applyAlignment="1">
      <alignment horizontal="left" vertical="center" wrapText="1"/>
      <protection/>
    </xf>
    <xf numFmtId="0" fontId="2" fillId="0" borderId="11" xfId="58" applyFont="1" applyBorder="1" applyAlignment="1">
      <alignment horizontal="left" vertical="center" wrapText="1"/>
      <protection/>
    </xf>
    <xf numFmtId="0" fontId="25" fillId="0" borderId="28" xfId="58" applyFont="1" applyBorder="1" applyAlignment="1">
      <alignment horizontal="center" wrapText="1"/>
      <protection/>
    </xf>
    <xf numFmtId="0" fontId="25" fillId="0" borderId="32" xfId="58" applyFont="1" applyBorder="1" applyAlignment="1">
      <alignment horizontal="center" wrapText="1"/>
      <protection/>
    </xf>
    <xf numFmtId="0" fontId="25" fillId="0" borderId="24" xfId="58" applyFont="1" applyBorder="1" applyAlignment="1">
      <alignment horizontal="center" wrapText="1"/>
      <protection/>
    </xf>
    <xf numFmtId="0" fontId="2" fillId="0" borderId="0" xfId="58" applyFont="1" applyBorder="1" applyAlignment="1">
      <alignment horizontal="right"/>
      <protection/>
    </xf>
    <xf numFmtId="0" fontId="27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6" fillId="0" borderId="29" xfId="58" applyFont="1" applyBorder="1" applyAlignment="1">
      <alignment horizontal="right" vertical="center"/>
      <protection/>
    </xf>
    <xf numFmtId="0" fontId="6" fillId="0" borderId="0" xfId="58" applyFont="1" applyBorder="1" applyAlignment="1">
      <alignment horizontal="right" vertical="center"/>
      <protection/>
    </xf>
    <xf numFmtId="0" fontId="26" fillId="0" borderId="20" xfId="58" applyFont="1" applyBorder="1" applyAlignment="1">
      <alignment horizontal="center" textRotation="90"/>
      <protection/>
    </xf>
    <xf numFmtId="0" fontId="34" fillId="0" borderId="0" xfId="58" applyFont="1" applyBorder="1" applyAlignment="1">
      <alignment horizontal="center"/>
      <protection/>
    </xf>
    <xf numFmtId="0" fontId="6" fillId="0" borderId="0" xfId="58" applyBorder="1" applyAlignment="1">
      <alignment horizontal="center"/>
      <protection/>
    </xf>
    <xf numFmtId="0" fontId="6" fillId="0" borderId="11" xfId="58" applyBorder="1" applyAlignment="1">
      <alignment horizontal="center"/>
      <protection/>
    </xf>
    <xf numFmtId="2" fontId="44" fillId="0" borderId="0" xfId="58" applyNumberFormat="1" applyFont="1" applyBorder="1" applyAlignment="1">
      <alignment horizontal="center"/>
      <protection/>
    </xf>
    <xf numFmtId="0" fontId="44" fillId="0" borderId="0" xfId="58" applyFont="1" applyBorder="1" applyAlignment="1">
      <alignment horizontal="center"/>
      <protection/>
    </xf>
    <xf numFmtId="0" fontId="19" fillId="0" borderId="18" xfId="62" applyFont="1" applyBorder="1" applyAlignment="1">
      <alignment horizontal="center"/>
      <protection/>
    </xf>
    <xf numFmtId="0" fontId="19" fillId="0" borderId="19" xfId="62" applyFont="1" applyBorder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0" fontId="14" fillId="0" borderId="20" xfId="62" applyFont="1" applyBorder="1" applyAlignment="1">
      <alignment horizontal="center"/>
      <protection/>
    </xf>
    <xf numFmtId="0" fontId="7" fillId="0" borderId="0" xfId="62" applyFont="1" applyBorder="1" applyAlignment="1">
      <alignment horizontal="right"/>
      <protection/>
    </xf>
    <xf numFmtId="0" fontId="19" fillId="0" borderId="38" xfId="62" applyFont="1" applyBorder="1" applyAlignment="1">
      <alignment horizontal="center"/>
      <protection/>
    </xf>
    <xf numFmtId="0" fontId="2" fillId="0" borderId="18" xfId="62" applyFont="1" applyBorder="1" applyAlignment="1">
      <alignment horizontal="center" vertical="center" wrapText="1"/>
      <protection/>
    </xf>
    <xf numFmtId="0" fontId="2" fillId="0" borderId="19" xfId="62" applyFont="1" applyBorder="1" applyAlignment="1">
      <alignment horizontal="center" vertical="center" wrapText="1"/>
      <protection/>
    </xf>
    <xf numFmtId="0" fontId="2" fillId="0" borderId="20" xfId="62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left" wrapText="1"/>
      <protection/>
    </xf>
    <xf numFmtId="0" fontId="19" fillId="0" borderId="20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9" fillId="0" borderId="11" xfId="62" applyFont="1" applyBorder="1" applyAlignment="1">
      <alignment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37" fillId="0" borderId="0" xfId="58" applyFont="1" applyAlignment="1">
      <alignment horizontal="center"/>
      <protection/>
    </xf>
    <xf numFmtId="0" fontId="16" fillId="0" borderId="0" xfId="58" applyFont="1" applyAlignment="1">
      <alignment horizontal="left" wrapText="1"/>
      <protection/>
    </xf>
    <xf numFmtId="0" fontId="16" fillId="0" borderId="0" xfId="58" applyFont="1" applyAlignment="1">
      <alignment horizontal="left" vertical="center" wrapText="1"/>
      <protection/>
    </xf>
    <xf numFmtId="0" fontId="16" fillId="0" borderId="0" xfId="58" applyFont="1" applyAlignment="1">
      <alignment horizontal="left" vertical="top" wrapText="1"/>
      <protection/>
    </xf>
    <xf numFmtId="0" fontId="16" fillId="0" borderId="0" xfId="58" applyFont="1" applyAlignment="1">
      <alignment horizontal="left"/>
      <protection/>
    </xf>
    <xf numFmtId="0" fontId="31" fillId="0" borderId="0" xfId="58" applyFont="1" applyAlignment="1">
      <alignment horizontal="center" vertical="center" wrapText="1"/>
      <protection/>
    </xf>
    <xf numFmtId="0" fontId="31" fillId="0" borderId="0" xfId="58" applyFont="1" applyAlignment="1">
      <alignment horizontal="center"/>
      <protection/>
    </xf>
    <xf numFmtId="0" fontId="23" fillId="0" borderId="0" xfId="58" applyFont="1" applyAlignment="1">
      <alignment horizontal="left"/>
      <protection/>
    </xf>
    <xf numFmtId="0" fontId="23" fillId="0" borderId="0" xfId="58" applyFont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 4" xfId="61"/>
    <cellStyle name="Normal 2 5" xfId="62"/>
    <cellStyle name="Normal 2_arr inc bill" xfId="63"/>
    <cellStyle name="Normal 3" xfId="64"/>
    <cellStyle name="Normal 3 2" xfId="65"/>
    <cellStyle name="Normal 3 3" xfId="66"/>
    <cellStyle name="Normal 4" xfId="67"/>
    <cellStyle name="Normal 4 2" xfId="68"/>
    <cellStyle name="Normal 5" xfId="69"/>
    <cellStyle name="Normal 6" xfId="70"/>
    <cellStyle name="Normal 7" xfId="71"/>
    <cellStyle name="Normal_New Microsoft Excel Worksheet" xfId="72"/>
    <cellStyle name="Normal_V.SREENIVASULU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533400</xdr:rowOff>
    </xdr:from>
    <xdr:to>
      <xdr:col>0</xdr:col>
      <xdr:colOff>2171700</xdr:colOff>
      <xdr:row>24</xdr:row>
      <xdr:rowOff>19050</xdr:rowOff>
    </xdr:to>
    <xdr:pic>
      <xdr:nvPicPr>
        <xdr:cNvPr id="1" name="Picture 7" descr="suresh 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810250"/>
          <a:ext cx="21526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10</xdr:row>
      <xdr:rowOff>85725</xdr:rowOff>
    </xdr:from>
    <xdr:to>
      <xdr:col>14</xdr:col>
      <xdr:colOff>114300</xdr:colOff>
      <xdr:row>14</xdr:row>
      <xdr:rowOff>142875</xdr:rowOff>
    </xdr:to>
    <xdr:pic>
      <xdr:nvPicPr>
        <xdr:cNvPr id="2" name="Picture 2" descr="500000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2762250"/>
          <a:ext cx="4838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2676525</xdr:colOff>
      <xdr:row>10</xdr:row>
      <xdr:rowOff>95250</xdr:rowOff>
    </xdr:from>
    <xdr:to>
      <xdr:col>22</xdr:col>
      <xdr:colOff>104775</xdr:colOff>
      <xdr:row>14</xdr:row>
      <xdr:rowOff>142875</xdr:rowOff>
    </xdr:to>
    <xdr:pic>
      <xdr:nvPicPr>
        <xdr:cNvPr id="3" name="Picture 3" descr="500000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771775"/>
          <a:ext cx="4724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35</xdr:row>
      <xdr:rowOff>66675</xdr:rowOff>
    </xdr:from>
    <xdr:to>
      <xdr:col>21</xdr:col>
      <xdr:colOff>85725</xdr:colOff>
      <xdr:row>39</xdr:row>
      <xdr:rowOff>57150</xdr:rowOff>
    </xdr:to>
    <xdr:sp>
      <xdr:nvSpPr>
        <xdr:cNvPr id="1" name="Oval 1"/>
        <xdr:cNvSpPr>
          <a:spLocks/>
        </xdr:cNvSpPr>
      </xdr:nvSpPr>
      <xdr:spPr>
        <a:xfrm>
          <a:off x="4486275" y="8543925"/>
          <a:ext cx="971550" cy="962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Treasury      
</a:t>
          </a:r>
          <a:r>
            <a:rPr lang="en-US" cap="none" sz="1100" b="0" i="0" u="none" baseline="0">
              <a:solidFill>
                <a:srgbClr val="000000"/>
              </a:solidFill>
            </a:rPr>
            <a:t>   Seal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39</xdr:row>
      <xdr:rowOff>104775</xdr:rowOff>
    </xdr:from>
    <xdr:to>
      <xdr:col>5</xdr:col>
      <xdr:colOff>104775</xdr:colOff>
      <xdr:row>44</xdr:row>
      <xdr:rowOff>66675</xdr:rowOff>
    </xdr:to>
    <xdr:sp>
      <xdr:nvSpPr>
        <xdr:cNvPr id="1" name="Oval 3"/>
        <xdr:cNvSpPr>
          <a:spLocks/>
        </xdr:cNvSpPr>
      </xdr:nvSpPr>
      <xdr:spPr>
        <a:xfrm>
          <a:off x="390525" y="7572375"/>
          <a:ext cx="819150" cy="6858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DDO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46</xdr:row>
      <xdr:rowOff>47625</xdr:rowOff>
    </xdr:from>
    <xdr:to>
      <xdr:col>1</xdr:col>
      <xdr:colOff>1228725</xdr:colOff>
      <xdr:row>50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33400" y="10144125"/>
          <a:ext cx="100965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NBST/
</a:t>
          </a:r>
          <a:r>
            <a:rPr lang="en-US" cap="none" sz="1000" b="1" i="0" u="none" baseline="0">
              <a:solidFill>
                <a:srgbClr val="000000"/>
              </a:solidFill>
            </a:rPr>
            <a:t>Bank
</a:t>
          </a:r>
          <a:r>
            <a:rPr lang="en-US" cap="none" sz="1000" b="1" i="0" u="none" baseline="0">
              <a:solidFill>
                <a:srgbClr val="000000"/>
              </a:solidFill>
            </a:rPr>
            <a:t> seal
</a:t>
          </a:r>
        </a:p>
      </xdr:txBody>
    </xdr:sp>
    <xdr:clientData/>
  </xdr:twoCellAnchor>
  <xdr:twoCellAnchor>
    <xdr:from>
      <xdr:col>12</xdr:col>
      <xdr:colOff>285750</xdr:colOff>
      <xdr:row>28</xdr:row>
      <xdr:rowOff>9525</xdr:rowOff>
    </xdr:from>
    <xdr:to>
      <xdr:col>13</xdr:col>
      <xdr:colOff>0</xdr:colOff>
      <xdr:row>28</xdr:row>
      <xdr:rowOff>276225</xdr:rowOff>
    </xdr:to>
    <xdr:sp>
      <xdr:nvSpPr>
        <xdr:cNvPr id="2" name="Rectangle 5"/>
        <xdr:cNvSpPr>
          <a:spLocks/>
        </xdr:cNvSpPr>
      </xdr:nvSpPr>
      <xdr:spPr>
        <a:xfrm>
          <a:off x="5648325" y="604837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%20extended%20edition\10-04-10%20retrai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mited%20edtion\box%20it\10-04-14%20FINAL%20STEPS%202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undeep%209603050832\Dreams%20N%20Deeds\Ozymandias9603050832%202\3.My%20school%20N\MY%20SCHOOL\2009-10\Salarybills\jegurupadu%20salaries\september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W"/>
      <sheetName val="Annexure"/>
      <sheetName val="Proceeding"/>
      <sheetName val="Appendix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W"/>
      <sheetName val="Annexure"/>
      <sheetName val="Proceeding"/>
      <sheetName val="Appendix"/>
    </sheetNames>
    <sheetDataSet>
      <sheetData sheetId="0">
        <row r="12">
          <cell r="DB12">
            <v>39630</v>
          </cell>
          <cell r="DC12">
            <v>2008</v>
          </cell>
          <cell r="DD12" t="str">
            <v>Jul</v>
          </cell>
          <cell r="DE12">
            <v>31</v>
          </cell>
          <cell r="DF12">
            <v>42.39</v>
          </cell>
          <cell r="DG12">
            <v>0</v>
          </cell>
          <cell r="DH12">
            <v>0</v>
          </cell>
          <cell r="DI12">
            <v>30</v>
          </cell>
          <cell r="DJ12">
            <v>4000</v>
          </cell>
          <cell r="DK12">
            <v>8000</v>
          </cell>
          <cell r="DL12">
            <v>500</v>
          </cell>
          <cell r="DM12">
            <v>1000</v>
          </cell>
          <cell r="DO12">
            <v>400</v>
          </cell>
          <cell r="DP12">
            <v>500</v>
          </cell>
          <cell r="DQ12">
            <v>40</v>
          </cell>
          <cell r="DR12">
            <v>50</v>
          </cell>
          <cell r="IB12" t="str">
            <v>Sri.</v>
          </cell>
        </row>
        <row r="13">
          <cell r="DB13">
            <v>39661</v>
          </cell>
          <cell r="DC13">
            <v>2008</v>
          </cell>
          <cell r="DD13" t="str">
            <v>Aug</v>
          </cell>
          <cell r="DE13">
            <v>31</v>
          </cell>
          <cell r="DF13">
            <v>42.39</v>
          </cell>
          <cell r="DG13">
            <v>0</v>
          </cell>
          <cell r="DH13">
            <v>0</v>
          </cell>
          <cell r="DI13">
            <v>30</v>
          </cell>
          <cell r="DJ13">
            <v>4000</v>
          </cell>
          <cell r="DK13">
            <v>8000</v>
          </cell>
          <cell r="DL13">
            <v>500</v>
          </cell>
          <cell r="DM13">
            <v>1000</v>
          </cell>
          <cell r="DO13">
            <v>400</v>
          </cell>
          <cell r="DP13">
            <v>500</v>
          </cell>
          <cell r="DQ13">
            <v>40</v>
          </cell>
          <cell r="DR13">
            <v>50</v>
          </cell>
          <cell r="IB13" t="str">
            <v>Smt.</v>
          </cell>
        </row>
        <row r="14">
          <cell r="DB14">
            <v>39692</v>
          </cell>
          <cell r="DC14">
            <v>2008</v>
          </cell>
          <cell r="DD14" t="str">
            <v>Sep</v>
          </cell>
          <cell r="DE14">
            <v>30</v>
          </cell>
          <cell r="DF14">
            <v>42.39</v>
          </cell>
          <cell r="DG14">
            <v>0</v>
          </cell>
          <cell r="DH14">
            <v>0</v>
          </cell>
          <cell r="DI14">
            <v>30</v>
          </cell>
          <cell r="DJ14">
            <v>4000</v>
          </cell>
          <cell r="DK14">
            <v>8000</v>
          </cell>
          <cell r="DL14">
            <v>500</v>
          </cell>
          <cell r="DM14">
            <v>1000</v>
          </cell>
          <cell r="DO14">
            <v>400</v>
          </cell>
          <cell r="DP14">
            <v>500</v>
          </cell>
          <cell r="DQ14">
            <v>40</v>
          </cell>
          <cell r="DR14">
            <v>50</v>
          </cell>
          <cell r="IB14" t="str">
            <v>Kum.</v>
          </cell>
        </row>
        <row r="15">
          <cell r="DB15">
            <v>39722</v>
          </cell>
          <cell r="DC15">
            <v>2008</v>
          </cell>
          <cell r="DD15" t="str">
            <v>Oct</v>
          </cell>
          <cell r="DE15">
            <v>31</v>
          </cell>
          <cell r="DF15">
            <v>42.39</v>
          </cell>
          <cell r="DG15">
            <v>0</v>
          </cell>
          <cell r="DH15">
            <v>15</v>
          </cell>
          <cell r="DI15">
            <v>30</v>
          </cell>
          <cell r="DJ15">
            <v>4000</v>
          </cell>
          <cell r="DK15">
            <v>8000</v>
          </cell>
          <cell r="DL15">
            <v>500</v>
          </cell>
          <cell r="DM15">
            <v>1000</v>
          </cell>
          <cell r="DO15">
            <v>400</v>
          </cell>
          <cell r="DP15">
            <v>500</v>
          </cell>
          <cell r="DQ15">
            <v>40</v>
          </cell>
          <cell r="DR15">
            <v>50</v>
          </cell>
          <cell r="IB15" t="str">
            <v>Mr.</v>
          </cell>
        </row>
        <row r="16">
          <cell r="DB16">
            <v>39753</v>
          </cell>
          <cell r="DC16">
            <v>2008</v>
          </cell>
          <cell r="DD16" t="str">
            <v>Nov</v>
          </cell>
          <cell r="DE16">
            <v>30</v>
          </cell>
          <cell r="DF16">
            <v>42.39</v>
          </cell>
          <cell r="DG16">
            <v>0</v>
          </cell>
          <cell r="DH16">
            <v>15</v>
          </cell>
          <cell r="DI16">
            <v>30</v>
          </cell>
          <cell r="DJ16">
            <v>4000</v>
          </cell>
          <cell r="DK16">
            <v>8000</v>
          </cell>
          <cell r="DL16">
            <v>500</v>
          </cell>
          <cell r="DM16">
            <v>1000</v>
          </cell>
          <cell r="DO16">
            <v>400</v>
          </cell>
          <cell r="DP16">
            <v>500</v>
          </cell>
          <cell r="DQ16">
            <v>40</v>
          </cell>
          <cell r="DR16">
            <v>50</v>
          </cell>
          <cell r="IB16" t="str">
            <v>Miss.</v>
          </cell>
        </row>
        <row r="17">
          <cell r="DB17">
            <v>39783</v>
          </cell>
          <cell r="DC17">
            <v>2008</v>
          </cell>
          <cell r="DD17" t="str">
            <v>Dec</v>
          </cell>
          <cell r="DE17">
            <v>31</v>
          </cell>
          <cell r="DF17">
            <v>42.39</v>
          </cell>
          <cell r="DG17">
            <v>0</v>
          </cell>
          <cell r="DH17">
            <v>15</v>
          </cell>
          <cell r="DI17">
            <v>30</v>
          </cell>
          <cell r="DJ17">
            <v>4000</v>
          </cell>
          <cell r="DK17">
            <v>8000</v>
          </cell>
          <cell r="DL17">
            <v>500</v>
          </cell>
          <cell r="DM17">
            <v>1000</v>
          </cell>
          <cell r="DO17">
            <v>400</v>
          </cell>
          <cell r="DP17">
            <v>500</v>
          </cell>
          <cell r="DQ17">
            <v>40</v>
          </cell>
          <cell r="DR17">
            <v>50</v>
          </cell>
          <cell r="IB17" t="str">
            <v>Mrs.</v>
          </cell>
        </row>
        <row r="18">
          <cell r="DB18">
            <v>39814</v>
          </cell>
          <cell r="DC18">
            <v>2009</v>
          </cell>
          <cell r="DD18" t="str">
            <v>Jan</v>
          </cell>
          <cell r="DE18">
            <v>31</v>
          </cell>
          <cell r="DF18">
            <v>51.81</v>
          </cell>
          <cell r="DG18">
            <v>5.136</v>
          </cell>
          <cell r="DH18">
            <v>22</v>
          </cell>
          <cell r="DI18">
            <v>30</v>
          </cell>
          <cell r="DJ18">
            <v>4000</v>
          </cell>
          <cell r="DK18">
            <v>8000</v>
          </cell>
          <cell r="DL18">
            <v>500</v>
          </cell>
          <cell r="DM18">
            <v>1000</v>
          </cell>
          <cell r="DO18">
            <v>400</v>
          </cell>
          <cell r="DP18">
            <v>500</v>
          </cell>
          <cell r="DQ18">
            <v>40</v>
          </cell>
          <cell r="DR18">
            <v>50</v>
          </cell>
          <cell r="IF18">
            <v>10</v>
          </cell>
        </row>
        <row r="19">
          <cell r="DB19">
            <v>39845</v>
          </cell>
          <cell r="DC19">
            <v>2009</v>
          </cell>
          <cell r="DD19" t="str">
            <v>Feb</v>
          </cell>
          <cell r="DE19">
            <v>28</v>
          </cell>
          <cell r="DF19">
            <v>51.81</v>
          </cell>
          <cell r="DG19">
            <v>5.136</v>
          </cell>
          <cell r="DH19">
            <v>22</v>
          </cell>
          <cell r="DI19">
            <v>21.07</v>
          </cell>
          <cell r="DJ19">
            <v>4000</v>
          </cell>
          <cell r="DK19">
            <v>8000</v>
          </cell>
          <cell r="DL19">
            <v>89</v>
          </cell>
          <cell r="DM19">
            <v>179</v>
          </cell>
          <cell r="DO19">
            <v>400</v>
          </cell>
          <cell r="DP19">
            <v>500</v>
          </cell>
          <cell r="DQ19">
            <v>40</v>
          </cell>
          <cell r="DR19">
            <v>50</v>
          </cell>
          <cell r="IF19">
            <v>12.5</v>
          </cell>
        </row>
        <row r="20">
          <cell r="DB20">
            <v>39873</v>
          </cell>
          <cell r="DC20">
            <v>2009</v>
          </cell>
          <cell r="DD20" t="str">
            <v>Mar</v>
          </cell>
          <cell r="DE20">
            <v>31</v>
          </cell>
          <cell r="DF20">
            <v>51.81</v>
          </cell>
          <cell r="DG20">
            <v>5.136</v>
          </cell>
          <cell r="DH20">
            <v>22</v>
          </cell>
          <cell r="DI20">
            <v>20</v>
          </cell>
          <cell r="DJ20">
            <v>4000</v>
          </cell>
          <cell r="DK20">
            <v>8000</v>
          </cell>
          <cell r="DL20">
            <v>0</v>
          </cell>
          <cell r="DM20">
            <v>0</v>
          </cell>
          <cell r="DO20">
            <v>400</v>
          </cell>
          <cell r="DP20">
            <v>500</v>
          </cell>
          <cell r="DQ20">
            <v>60</v>
          </cell>
          <cell r="DR20">
            <v>75</v>
          </cell>
          <cell r="IF20">
            <v>20</v>
          </cell>
        </row>
        <row r="21">
          <cell r="DB21">
            <v>39904</v>
          </cell>
          <cell r="DC21">
            <v>2009</v>
          </cell>
          <cell r="DD21" t="str">
            <v>Apr</v>
          </cell>
          <cell r="DE21">
            <v>30</v>
          </cell>
          <cell r="DF21">
            <v>51.81</v>
          </cell>
          <cell r="DG21">
            <v>5.136</v>
          </cell>
          <cell r="DH21">
            <v>22</v>
          </cell>
          <cell r="DI21">
            <v>20</v>
          </cell>
          <cell r="DJ21">
            <v>4000</v>
          </cell>
          <cell r="DK21">
            <v>8000</v>
          </cell>
          <cell r="DL21">
            <v>0</v>
          </cell>
          <cell r="DM21">
            <v>0</v>
          </cell>
          <cell r="DO21">
            <v>450</v>
          </cell>
          <cell r="DP21">
            <v>550</v>
          </cell>
          <cell r="DQ21">
            <v>60</v>
          </cell>
          <cell r="DR21">
            <v>75</v>
          </cell>
          <cell r="IF21">
            <v>30</v>
          </cell>
        </row>
        <row r="22">
          <cell r="DB22">
            <v>39934</v>
          </cell>
          <cell r="DC22">
            <v>2009</v>
          </cell>
          <cell r="DD22" t="str">
            <v>May</v>
          </cell>
          <cell r="DE22">
            <v>31</v>
          </cell>
          <cell r="DF22">
            <v>51.81</v>
          </cell>
          <cell r="DG22">
            <v>5.136</v>
          </cell>
          <cell r="DH22">
            <v>22</v>
          </cell>
          <cell r="DI22">
            <v>20</v>
          </cell>
          <cell r="DJ22">
            <v>4000</v>
          </cell>
          <cell r="DK22">
            <v>8000</v>
          </cell>
          <cell r="DL22">
            <v>0</v>
          </cell>
          <cell r="DM22">
            <v>0</v>
          </cell>
          <cell r="DO22">
            <v>500</v>
          </cell>
          <cell r="DP22">
            <v>600</v>
          </cell>
          <cell r="DQ22">
            <v>60</v>
          </cell>
          <cell r="DR22">
            <v>75</v>
          </cell>
        </row>
        <row r="23">
          <cell r="DB23">
            <v>39965</v>
          </cell>
          <cell r="DC23">
            <v>2009</v>
          </cell>
          <cell r="DD23" t="str">
            <v>Jun</v>
          </cell>
          <cell r="DE23">
            <v>30</v>
          </cell>
          <cell r="DF23">
            <v>51.81</v>
          </cell>
          <cell r="DG23">
            <v>5.136</v>
          </cell>
          <cell r="DH23">
            <v>22</v>
          </cell>
          <cell r="DI23">
            <v>20</v>
          </cell>
          <cell r="DJ23">
            <v>4000</v>
          </cell>
          <cell r="DK23">
            <v>8000</v>
          </cell>
          <cell r="DL23">
            <v>0</v>
          </cell>
          <cell r="DM23">
            <v>0</v>
          </cell>
          <cell r="DO23">
            <v>500</v>
          </cell>
          <cell r="DP23">
            <v>600</v>
          </cell>
          <cell r="DQ23">
            <v>60</v>
          </cell>
          <cell r="DR23">
            <v>75</v>
          </cell>
        </row>
        <row r="24">
          <cell r="DB24">
            <v>39995</v>
          </cell>
          <cell r="DC24">
            <v>2009</v>
          </cell>
          <cell r="DD24" t="str">
            <v>Jul</v>
          </cell>
          <cell r="DE24">
            <v>31</v>
          </cell>
          <cell r="DF24">
            <v>60.288</v>
          </cell>
          <cell r="DG24">
            <v>9.416</v>
          </cell>
          <cell r="DH24">
            <v>22</v>
          </cell>
          <cell r="DI24">
            <v>20</v>
          </cell>
          <cell r="DJ24">
            <v>4000</v>
          </cell>
          <cell r="DK24">
            <v>8000</v>
          </cell>
          <cell r="DL24">
            <v>0</v>
          </cell>
          <cell r="DM24">
            <v>0</v>
          </cell>
          <cell r="DO24">
            <v>500</v>
          </cell>
          <cell r="DP24">
            <v>600</v>
          </cell>
          <cell r="DQ24">
            <v>60</v>
          </cell>
          <cell r="DR24">
            <v>75</v>
          </cell>
        </row>
        <row r="25">
          <cell r="DB25">
            <v>40026</v>
          </cell>
          <cell r="DC25">
            <v>2009</v>
          </cell>
          <cell r="DD25" t="str">
            <v>Aug</v>
          </cell>
          <cell r="DE25">
            <v>31</v>
          </cell>
          <cell r="DF25">
            <v>60.288</v>
          </cell>
          <cell r="DG25">
            <v>9.416</v>
          </cell>
          <cell r="DH25">
            <v>22</v>
          </cell>
          <cell r="DI25">
            <v>13.23</v>
          </cell>
          <cell r="DJ25">
            <v>4000</v>
          </cell>
          <cell r="DK25">
            <v>8000</v>
          </cell>
          <cell r="DL25">
            <v>0</v>
          </cell>
          <cell r="DM25">
            <v>0</v>
          </cell>
          <cell r="DO25">
            <v>500</v>
          </cell>
          <cell r="DP25">
            <v>600</v>
          </cell>
          <cell r="DQ25">
            <v>60</v>
          </cell>
          <cell r="DR25">
            <v>75</v>
          </cell>
        </row>
        <row r="26">
          <cell r="DB26">
            <v>40057</v>
          </cell>
          <cell r="DC26">
            <v>2009</v>
          </cell>
          <cell r="DD26" t="str">
            <v>Sep</v>
          </cell>
          <cell r="DE26">
            <v>30</v>
          </cell>
          <cell r="DF26">
            <v>60.288</v>
          </cell>
          <cell r="DG26">
            <v>9.416</v>
          </cell>
          <cell r="DH26">
            <v>22</v>
          </cell>
          <cell r="DI26">
            <v>10</v>
          </cell>
          <cell r="DJ26">
            <v>4000</v>
          </cell>
          <cell r="DK26">
            <v>8000</v>
          </cell>
          <cell r="DL26">
            <v>0</v>
          </cell>
          <cell r="DM26">
            <v>0</v>
          </cell>
          <cell r="DO26">
            <v>500</v>
          </cell>
          <cell r="DP26">
            <v>600</v>
          </cell>
          <cell r="DQ26">
            <v>60</v>
          </cell>
          <cell r="DR26">
            <v>75</v>
          </cell>
          <cell r="IG26" t="str">
            <v>YES</v>
          </cell>
        </row>
        <row r="27">
          <cell r="DB27">
            <v>40087</v>
          </cell>
          <cell r="DC27">
            <v>2009</v>
          </cell>
          <cell r="DD27" t="str">
            <v>Oct</v>
          </cell>
          <cell r="DE27">
            <v>31</v>
          </cell>
          <cell r="DF27">
            <v>60.288</v>
          </cell>
          <cell r="DG27">
            <v>9.416</v>
          </cell>
          <cell r="DH27">
            <v>22</v>
          </cell>
          <cell r="DI27">
            <v>10</v>
          </cell>
          <cell r="DJ27">
            <v>4000</v>
          </cell>
          <cell r="DK27">
            <v>8000</v>
          </cell>
          <cell r="DL27">
            <v>0</v>
          </cell>
          <cell r="DM27">
            <v>0</v>
          </cell>
          <cell r="DO27">
            <v>500</v>
          </cell>
          <cell r="DP27">
            <v>600</v>
          </cell>
          <cell r="DQ27">
            <v>60</v>
          </cell>
          <cell r="DR27">
            <v>75</v>
          </cell>
          <cell r="IG27" t="str">
            <v>NO</v>
          </cell>
        </row>
        <row r="28">
          <cell r="DB28">
            <v>40118</v>
          </cell>
          <cell r="DC28">
            <v>2009</v>
          </cell>
          <cell r="DD28" t="str">
            <v>Nov</v>
          </cell>
          <cell r="DE28">
            <v>30</v>
          </cell>
          <cell r="DF28">
            <v>60.288</v>
          </cell>
          <cell r="DG28">
            <v>9.416</v>
          </cell>
          <cell r="DH28">
            <v>22</v>
          </cell>
          <cell r="DI28">
            <v>10</v>
          </cell>
          <cell r="DJ28">
            <v>4000</v>
          </cell>
          <cell r="DK28">
            <v>8000</v>
          </cell>
          <cell r="DL28">
            <v>0</v>
          </cell>
          <cell r="DM28">
            <v>0</v>
          </cell>
          <cell r="DO28">
            <v>500</v>
          </cell>
          <cell r="DP28">
            <v>600</v>
          </cell>
          <cell r="DQ28">
            <v>60</v>
          </cell>
          <cell r="DR28">
            <v>75</v>
          </cell>
        </row>
        <row r="29">
          <cell r="DB29">
            <v>40148</v>
          </cell>
          <cell r="DC29">
            <v>2009</v>
          </cell>
          <cell r="DD29" t="str">
            <v>Dec</v>
          </cell>
          <cell r="DE29">
            <v>31</v>
          </cell>
          <cell r="DF29">
            <v>60.288</v>
          </cell>
          <cell r="DG29">
            <v>9.416</v>
          </cell>
          <cell r="DH29">
            <v>22</v>
          </cell>
          <cell r="DI29">
            <v>10</v>
          </cell>
          <cell r="DJ29">
            <v>4000</v>
          </cell>
          <cell r="DK29">
            <v>8000</v>
          </cell>
          <cell r="DL29">
            <v>0</v>
          </cell>
          <cell r="DM29">
            <v>0</v>
          </cell>
          <cell r="DO29">
            <v>500</v>
          </cell>
          <cell r="DP29">
            <v>600</v>
          </cell>
          <cell r="DQ29">
            <v>60</v>
          </cell>
          <cell r="DR29">
            <v>75</v>
          </cell>
        </row>
        <row r="30">
          <cell r="DB30">
            <v>40179</v>
          </cell>
          <cell r="DC30">
            <v>2010</v>
          </cell>
          <cell r="DD30" t="str">
            <v>Jan</v>
          </cell>
          <cell r="DE30">
            <v>31</v>
          </cell>
          <cell r="DF30">
            <v>60.288</v>
          </cell>
          <cell r="DG30">
            <v>9.416</v>
          </cell>
          <cell r="DH30">
            <v>22</v>
          </cell>
          <cell r="DI30">
            <v>10</v>
          </cell>
          <cell r="DJ30">
            <v>4000</v>
          </cell>
          <cell r="DK30">
            <v>8000</v>
          </cell>
          <cell r="DL30">
            <v>0</v>
          </cell>
          <cell r="DM30">
            <v>0</v>
          </cell>
          <cell r="DO30">
            <v>500</v>
          </cell>
          <cell r="DP30">
            <v>600</v>
          </cell>
          <cell r="DQ30">
            <v>60</v>
          </cell>
          <cell r="DR30">
            <v>75</v>
          </cell>
        </row>
        <row r="31">
          <cell r="DB31">
            <v>40210</v>
          </cell>
          <cell r="DC31">
            <v>2010</v>
          </cell>
          <cell r="DD31" t="str">
            <v>Feb</v>
          </cell>
          <cell r="DE31">
            <v>28</v>
          </cell>
          <cell r="DF31">
            <v>60.288</v>
          </cell>
          <cell r="DG31">
            <v>9.416</v>
          </cell>
          <cell r="DH31">
            <v>22</v>
          </cell>
          <cell r="DI31">
            <v>10</v>
          </cell>
          <cell r="DJ31">
            <v>4000</v>
          </cell>
          <cell r="DK31">
            <v>8000</v>
          </cell>
          <cell r="DL31">
            <v>0</v>
          </cell>
          <cell r="DM31">
            <v>0</v>
          </cell>
          <cell r="DO31">
            <v>300</v>
          </cell>
          <cell r="DP31">
            <v>400</v>
          </cell>
          <cell r="DQ31">
            <v>60</v>
          </cell>
          <cell r="DR31">
            <v>75</v>
          </cell>
        </row>
        <row r="32">
          <cell r="DB32">
            <v>40238</v>
          </cell>
          <cell r="DC32">
            <v>2010</v>
          </cell>
          <cell r="DD32" t="str">
            <v>Mar</v>
          </cell>
          <cell r="DE32">
            <v>31</v>
          </cell>
          <cell r="DF32">
            <v>60.288</v>
          </cell>
          <cell r="DG32">
            <v>9.416</v>
          </cell>
          <cell r="DH32">
            <v>22</v>
          </cell>
          <cell r="DI32">
            <v>10</v>
          </cell>
          <cell r="DJ32">
            <v>4000</v>
          </cell>
          <cell r="DK32">
            <v>8000</v>
          </cell>
          <cell r="DL32">
            <v>0</v>
          </cell>
          <cell r="DM32">
            <v>0</v>
          </cell>
          <cell r="DO32">
            <v>300</v>
          </cell>
          <cell r="DP32">
            <v>400</v>
          </cell>
          <cell r="DQ32">
            <v>60</v>
          </cell>
          <cell r="DR32">
            <v>75</v>
          </cell>
        </row>
        <row r="33">
          <cell r="DB33">
            <v>40269</v>
          </cell>
          <cell r="DC33">
            <v>2010</v>
          </cell>
          <cell r="DD33" t="str">
            <v>Apr</v>
          </cell>
          <cell r="DE33">
            <v>30</v>
          </cell>
          <cell r="DF33">
            <v>60.288</v>
          </cell>
          <cell r="DG33">
            <v>9.416</v>
          </cell>
          <cell r="DH33">
            <v>22</v>
          </cell>
          <cell r="DI33">
            <v>10</v>
          </cell>
          <cell r="DJ33">
            <v>4000</v>
          </cell>
          <cell r="DK33">
            <v>8000</v>
          </cell>
          <cell r="DL33">
            <v>0</v>
          </cell>
          <cell r="DM33">
            <v>0</v>
          </cell>
          <cell r="DO33">
            <v>300</v>
          </cell>
          <cell r="DP33">
            <v>400</v>
          </cell>
          <cell r="DQ33">
            <v>60</v>
          </cell>
          <cell r="DR33">
            <v>75</v>
          </cell>
        </row>
        <row r="34">
          <cell r="DB34">
            <v>40299</v>
          </cell>
          <cell r="DC34">
            <v>2010</v>
          </cell>
          <cell r="DD34" t="str">
            <v>May</v>
          </cell>
          <cell r="DE34">
            <v>31</v>
          </cell>
          <cell r="DF34">
            <v>60.288</v>
          </cell>
          <cell r="DG34">
            <v>9.416</v>
          </cell>
          <cell r="DH34">
            <v>22</v>
          </cell>
          <cell r="DI34">
            <v>10</v>
          </cell>
          <cell r="DJ34">
            <v>4000</v>
          </cell>
          <cell r="DK34">
            <v>8000</v>
          </cell>
          <cell r="DL34">
            <v>0</v>
          </cell>
          <cell r="DM34">
            <v>0</v>
          </cell>
          <cell r="DO34">
            <v>300</v>
          </cell>
          <cell r="DP34">
            <v>400</v>
          </cell>
          <cell r="DQ34">
            <v>60</v>
          </cell>
          <cell r="DR34">
            <v>75</v>
          </cell>
        </row>
        <row r="35">
          <cell r="DB35">
            <v>40330</v>
          </cell>
          <cell r="DC35">
            <v>2010</v>
          </cell>
          <cell r="DD35" t="str">
            <v>Jun</v>
          </cell>
          <cell r="DE35">
            <v>30</v>
          </cell>
          <cell r="DF35">
            <v>60.288</v>
          </cell>
          <cell r="DG35">
            <v>9.416</v>
          </cell>
          <cell r="DH35">
            <v>22</v>
          </cell>
          <cell r="DI35">
            <v>10</v>
          </cell>
          <cell r="DJ35">
            <v>4000</v>
          </cell>
          <cell r="DK35">
            <v>8000</v>
          </cell>
          <cell r="DL35">
            <v>0</v>
          </cell>
          <cell r="DM35">
            <v>0</v>
          </cell>
          <cell r="DO35">
            <v>300</v>
          </cell>
          <cell r="DP35">
            <v>400</v>
          </cell>
          <cell r="DQ35">
            <v>60</v>
          </cell>
          <cell r="DR35">
            <v>75</v>
          </cell>
        </row>
        <row r="36">
          <cell r="DB36">
            <v>40360</v>
          </cell>
          <cell r="DC36">
            <v>2010</v>
          </cell>
          <cell r="DD36" t="str">
            <v>Jul</v>
          </cell>
          <cell r="DE36">
            <v>31</v>
          </cell>
          <cell r="DF36">
            <v>60.288</v>
          </cell>
          <cell r="DG36">
            <v>9.416</v>
          </cell>
          <cell r="DH36">
            <v>22</v>
          </cell>
          <cell r="DI36">
            <v>10</v>
          </cell>
          <cell r="DJ36">
            <v>4000</v>
          </cell>
          <cell r="DK36">
            <v>8000</v>
          </cell>
          <cell r="DL36">
            <v>0</v>
          </cell>
          <cell r="DM36">
            <v>0</v>
          </cell>
          <cell r="DO36">
            <v>300</v>
          </cell>
          <cell r="DP36">
            <v>400</v>
          </cell>
          <cell r="DQ36">
            <v>60</v>
          </cell>
          <cell r="DR36">
            <v>75</v>
          </cell>
        </row>
        <row r="37">
          <cell r="DB37">
            <v>40391</v>
          </cell>
          <cell r="DC37">
            <v>2010</v>
          </cell>
          <cell r="DD37" t="str">
            <v>Aug</v>
          </cell>
          <cell r="DE37">
            <v>31</v>
          </cell>
          <cell r="DF37">
            <v>60.288</v>
          </cell>
          <cell r="DG37">
            <v>9.416</v>
          </cell>
          <cell r="DH37">
            <v>22</v>
          </cell>
          <cell r="DI37">
            <v>10</v>
          </cell>
          <cell r="DJ37">
            <v>4000</v>
          </cell>
          <cell r="DK37">
            <v>8000</v>
          </cell>
          <cell r="DL37">
            <v>0</v>
          </cell>
          <cell r="DM37">
            <v>0</v>
          </cell>
          <cell r="DO37">
            <v>300</v>
          </cell>
          <cell r="DP37">
            <v>400</v>
          </cell>
          <cell r="DQ37">
            <v>60</v>
          </cell>
          <cell r="DR37">
            <v>75</v>
          </cell>
        </row>
        <row r="38">
          <cell r="DB38">
            <v>40422</v>
          </cell>
          <cell r="DC38">
            <v>2010</v>
          </cell>
          <cell r="DD38" t="str">
            <v>Sep</v>
          </cell>
          <cell r="DE38">
            <v>30</v>
          </cell>
          <cell r="DF38">
            <v>60.288</v>
          </cell>
          <cell r="DG38">
            <v>9.416</v>
          </cell>
          <cell r="DH38">
            <v>22</v>
          </cell>
          <cell r="DI38">
            <v>10</v>
          </cell>
          <cell r="DJ38">
            <v>4000</v>
          </cell>
          <cell r="DK38">
            <v>8000</v>
          </cell>
          <cell r="DL38">
            <v>0</v>
          </cell>
          <cell r="DM38">
            <v>0</v>
          </cell>
          <cell r="DO38">
            <v>300</v>
          </cell>
          <cell r="DP38">
            <v>400</v>
          </cell>
          <cell r="DQ38">
            <v>60</v>
          </cell>
          <cell r="DR38">
            <v>75</v>
          </cell>
        </row>
        <row r="39">
          <cell r="DB39">
            <v>40452</v>
          </cell>
          <cell r="DC39">
            <v>2010</v>
          </cell>
          <cell r="DD39" t="str">
            <v>Oct</v>
          </cell>
          <cell r="DE39">
            <v>31</v>
          </cell>
          <cell r="DF39">
            <v>60.288</v>
          </cell>
          <cell r="DG39">
            <v>9.416</v>
          </cell>
          <cell r="DH39">
            <v>22</v>
          </cell>
          <cell r="DI39">
            <v>10</v>
          </cell>
          <cell r="DJ39">
            <v>4000</v>
          </cell>
          <cell r="DK39">
            <v>8000</v>
          </cell>
          <cell r="DL39">
            <v>0</v>
          </cell>
          <cell r="DM39">
            <v>0</v>
          </cell>
          <cell r="DO39">
            <v>300</v>
          </cell>
          <cell r="DP39">
            <v>400</v>
          </cell>
          <cell r="DQ39">
            <v>60</v>
          </cell>
          <cell r="DR39">
            <v>75</v>
          </cell>
        </row>
        <row r="40">
          <cell r="DB40">
            <v>40483</v>
          </cell>
          <cell r="DC40">
            <v>2010</v>
          </cell>
          <cell r="DD40" t="str">
            <v>Nov</v>
          </cell>
          <cell r="DE40">
            <v>30</v>
          </cell>
          <cell r="DF40">
            <v>60.288</v>
          </cell>
          <cell r="DG40">
            <v>9.416</v>
          </cell>
          <cell r="DH40">
            <v>22</v>
          </cell>
          <cell r="DI40">
            <v>10</v>
          </cell>
          <cell r="DJ40">
            <v>4000</v>
          </cell>
          <cell r="DK40">
            <v>8000</v>
          </cell>
          <cell r="DL40">
            <v>0</v>
          </cell>
          <cell r="DM40">
            <v>0</v>
          </cell>
          <cell r="DO40">
            <v>300</v>
          </cell>
          <cell r="DP40">
            <v>400</v>
          </cell>
          <cell r="DQ40">
            <v>60</v>
          </cell>
          <cell r="DR40">
            <v>75</v>
          </cell>
        </row>
        <row r="41">
          <cell r="DB41">
            <v>40513</v>
          </cell>
          <cell r="DC41">
            <v>2010</v>
          </cell>
          <cell r="DD41" t="str">
            <v>Dec</v>
          </cell>
          <cell r="DE41">
            <v>31</v>
          </cell>
          <cell r="DF41">
            <v>60.288</v>
          </cell>
          <cell r="DG41">
            <v>9.416</v>
          </cell>
          <cell r="DH41">
            <v>22</v>
          </cell>
          <cell r="DI41">
            <v>10</v>
          </cell>
          <cell r="DJ41">
            <v>4000</v>
          </cell>
          <cell r="DK41">
            <v>8000</v>
          </cell>
          <cell r="DL41">
            <v>0</v>
          </cell>
          <cell r="DM41">
            <v>0</v>
          </cell>
          <cell r="DO41">
            <v>300</v>
          </cell>
          <cell r="DP41">
            <v>400</v>
          </cell>
          <cell r="DQ41">
            <v>60</v>
          </cell>
          <cell r="DR41">
            <v>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ill"/>
      <sheetName val="101&amp;pap tkn"/>
      <sheetName val="47inners"/>
      <sheetName val="47outers"/>
      <sheetName val="Dedn Abst &amp; Posts"/>
      <sheetName val="ZPPF"/>
      <sheetName val="GIS   "/>
      <sheetName val="APGLI.  "/>
      <sheetName val="P.TAX"/>
      <sheetName val="FEST ADV"/>
      <sheetName val="wording"/>
      <sheetName val="back"/>
      <sheetName val="CPS"/>
      <sheetName val="bank schedule"/>
      <sheetName val="Sheet2"/>
    </sheetNames>
    <sheetDataSet>
      <sheetData sheetId="12">
        <row r="2">
          <cell r="U2" t="str">
            <v>January</v>
          </cell>
          <cell r="V2">
            <v>2008</v>
          </cell>
          <cell r="W2" t="str">
            <v>Date of Promotion</v>
          </cell>
          <cell r="AH2">
            <v>1</v>
          </cell>
        </row>
        <row r="3">
          <cell r="U3" t="str">
            <v>February</v>
          </cell>
          <cell r="V3">
            <v>2009</v>
          </cell>
          <cell r="W3" t="str">
            <v>Date of Increment</v>
          </cell>
          <cell r="AH3">
            <v>2</v>
          </cell>
        </row>
        <row r="4">
          <cell r="U4" t="str">
            <v>March</v>
          </cell>
          <cell r="V4">
            <v>2010</v>
          </cell>
          <cell r="AH4">
            <v>3</v>
          </cell>
        </row>
        <row r="5">
          <cell r="U5" t="str">
            <v>April</v>
          </cell>
          <cell r="AH5">
            <v>4</v>
          </cell>
        </row>
        <row r="6">
          <cell r="U6" t="str">
            <v>May</v>
          </cell>
          <cell r="AH6">
            <v>5</v>
          </cell>
        </row>
        <row r="7">
          <cell r="U7" t="str">
            <v>June</v>
          </cell>
          <cell r="AH7">
            <v>6</v>
          </cell>
        </row>
        <row r="8">
          <cell r="U8" t="str">
            <v>July</v>
          </cell>
          <cell r="AH8">
            <v>7</v>
          </cell>
        </row>
        <row r="9">
          <cell r="U9" t="str">
            <v>August</v>
          </cell>
          <cell r="AH9">
            <v>8</v>
          </cell>
        </row>
        <row r="10">
          <cell r="U10" t="str">
            <v>September</v>
          </cell>
          <cell r="AH10">
            <v>9</v>
          </cell>
        </row>
        <row r="11">
          <cell r="U11" t="str">
            <v>October</v>
          </cell>
          <cell r="AH11">
            <v>10</v>
          </cell>
        </row>
        <row r="12">
          <cell r="U12" t="str">
            <v>November</v>
          </cell>
          <cell r="AH12">
            <v>11</v>
          </cell>
        </row>
        <row r="13">
          <cell r="U13" t="str">
            <v>December</v>
          </cell>
          <cell r="AH13">
            <v>12</v>
          </cell>
        </row>
        <row r="14">
          <cell r="AH14">
            <v>13</v>
          </cell>
        </row>
        <row r="15">
          <cell r="AH15">
            <v>14</v>
          </cell>
        </row>
        <row r="16">
          <cell r="AH16">
            <v>15</v>
          </cell>
        </row>
        <row r="17">
          <cell r="AH17">
            <v>16</v>
          </cell>
        </row>
        <row r="18">
          <cell r="AH18">
            <v>17</v>
          </cell>
        </row>
        <row r="19">
          <cell r="AH19">
            <v>18</v>
          </cell>
        </row>
        <row r="20">
          <cell r="AH20">
            <v>19</v>
          </cell>
        </row>
        <row r="21">
          <cell r="AH2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N18" sqref="N18"/>
    </sheetView>
  </sheetViews>
  <sheetFormatPr defaultColWidth="9.140625" defaultRowHeight="15"/>
  <cols>
    <col min="2" max="2" width="15.8515625" style="0" bestFit="1" customWidth="1"/>
    <col min="3" max="3" width="11.28125" style="0" customWidth="1"/>
    <col min="9" max="9" width="21.421875" style="0" customWidth="1"/>
  </cols>
  <sheetData>
    <row r="1" spans="1:10" ht="15">
      <c r="A1" s="1">
        <v>1</v>
      </c>
      <c r="B1" s="1" t="s">
        <v>189</v>
      </c>
      <c r="C1" s="113">
        <f>BILL!F185</f>
        <v>135000</v>
      </c>
      <c r="D1" s="114"/>
      <c r="E1" s="114"/>
      <c r="F1" s="114" t="s">
        <v>219</v>
      </c>
      <c r="G1" s="114"/>
      <c r="H1" s="114" t="s">
        <v>220</v>
      </c>
      <c r="I1" s="114"/>
      <c r="J1" s="193" t="s">
        <v>291</v>
      </c>
    </row>
    <row r="2" spans="1:10" ht="15">
      <c r="A2" s="1">
        <v>2</v>
      </c>
      <c r="B2" s="1" t="s">
        <v>190</v>
      </c>
      <c r="C2" s="114">
        <f>ROUNDDOWN(C1/100000,0)</f>
        <v>1</v>
      </c>
      <c r="D2" s="114" t="str">
        <f>IF(C2=0,T(C2),VLOOKUP(C2,A1:B99,2,TRUE))</f>
        <v> One</v>
      </c>
      <c r="E2" s="114"/>
      <c r="F2" s="114"/>
      <c r="G2" s="114" t="str">
        <f>IF(C2=0,T(C2),IF(AND(C3=0,C4=0,C5=0,C2&lt;&gt;1)," Lakhs"," Lakh"))</f>
        <v> Lakh</v>
      </c>
      <c r="H2" s="114"/>
      <c r="I2" s="114"/>
      <c r="J2" s="193"/>
    </row>
    <row r="3" spans="1:10" ht="15">
      <c r="A3" s="1">
        <v>3</v>
      </c>
      <c r="B3" s="1" t="s">
        <v>191</v>
      </c>
      <c r="C3" s="114">
        <f>ROUNDDOWN((C1-C2*100000)/1000,0)</f>
        <v>35</v>
      </c>
      <c r="D3" s="114" t="str">
        <f>IF(C3=0,T(C3),VLOOKUP(C3,A1:B99,2,TRUE))</f>
        <v> Thirty five</v>
      </c>
      <c r="E3" s="114"/>
      <c r="F3" s="114"/>
      <c r="G3" s="114" t="str">
        <f>IF(C3=0,T(C3),IF(AND(C4=0,C5=0,C3&lt;&gt;1)," Thousands"," Thousand"))</f>
        <v> Thousands</v>
      </c>
      <c r="H3" s="114"/>
      <c r="I3" s="114"/>
      <c r="J3" s="193"/>
    </row>
    <row r="4" spans="1:10" ht="15">
      <c r="A4" s="1">
        <v>4</v>
      </c>
      <c r="B4" s="1" t="s">
        <v>192</v>
      </c>
      <c r="C4" s="114">
        <f>ROUNDDOWN((C1-C2*100000-C3*1000)/100,0)</f>
        <v>0</v>
      </c>
      <c r="D4" s="114">
        <f>IF(C4=0,T(C4),VLOOKUP(C4,A1:B99,2,TRUE))</f>
      </c>
      <c r="E4" s="114"/>
      <c r="F4" s="114"/>
      <c r="G4" s="114">
        <f>IF(C4=0,T(C4),IF(AND(C5=0,C4&lt;&gt;1)," Hundreds"," Hundred"))</f>
      </c>
      <c r="H4" s="114"/>
      <c r="I4" s="114"/>
      <c r="J4" s="193"/>
    </row>
    <row r="5" spans="1:10" ht="15">
      <c r="A5" s="1">
        <v>5</v>
      </c>
      <c r="B5" s="1" t="s">
        <v>193</v>
      </c>
      <c r="C5" s="114">
        <f>C1-C2*100000-C3*1000-C4*100</f>
        <v>0</v>
      </c>
      <c r="D5" s="114">
        <f>IF(C5=0,T(C5),VLOOKUP(C5,A1:B99,2,TRUE))</f>
      </c>
      <c r="E5" s="114"/>
      <c r="F5" s="114"/>
      <c r="G5" s="114">
        <f>IF(OR(C5=0,AND(C2=0,C3=0,C4=0)),T(C5)," and")</f>
      </c>
      <c r="H5" s="114"/>
      <c r="I5" s="114"/>
      <c r="J5" s="193"/>
    </row>
    <row r="6" spans="1:10" ht="15">
      <c r="A6" s="1">
        <v>6</v>
      </c>
      <c r="B6" s="1" t="s">
        <v>194</v>
      </c>
      <c r="C6" s="114" t="str">
        <f>IF(C1=0,"RUPEES ZERO ONLY",CONCATENATE(F1,D2,G2,D3,G3,D4,G4,G5,D5,H1))</f>
        <v>Rupees  One Lakh Thirty five Thousands only</v>
      </c>
      <c r="D6" s="114"/>
      <c r="E6" s="114"/>
      <c r="F6" s="114"/>
      <c r="G6" s="114"/>
      <c r="H6" s="114"/>
      <c r="I6" s="114"/>
      <c r="J6" s="193"/>
    </row>
    <row r="7" spans="1:2" ht="15">
      <c r="A7" s="1">
        <v>7</v>
      </c>
      <c r="B7" s="1" t="s">
        <v>195</v>
      </c>
    </row>
    <row r="8" spans="1:9" ht="15">
      <c r="A8" s="1">
        <v>8</v>
      </c>
      <c r="B8" s="1" t="s">
        <v>196</v>
      </c>
    </row>
    <row r="9" spans="1:2" ht="15">
      <c r="A9" s="1">
        <v>9</v>
      </c>
      <c r="B9" s="1" t="s">
        <v>197</v>
      </c>
    </row>
    <row r="10" spans="1:2" ht="15">
      <c r="A10" s="1">
        <v>10</v>
      </c>
      <c r="B10" s="1" t="s">
        <v>198</v>
      </c>
    </row>
    <row r="11" spans="1:10" ht="15">
      <c r="A11" s="1">
        <v>11</v>
      </c>
      <c r="B11" s="1" t="s">
        <v>199</v>
      </c>
      <c r="C11" s="113">
        <f>data!L15</f>
        <v>1398096</v>
      </c>
      <c r="D11" s="114"/>
      <c r="E11" s="114"/>
      <c r="F11" s="114" t="s">
        <v>219</v>
      </c>
      <c r="G11" s="114"/>
      <c r="H11" s="114" t="s">
        <v>220</v>
      </c>
      <c r="I11" s="114"/>
      <c r="J11" s="194" t="s">
        <v>292</v>
      </c>
    </row>
    <row r="12" spans="1:10" ht="15">
      <c r="A12" s="1">
        <v>12</v>
      </c>
      <c r="B12" s="1" t="s">
        <v>200</v>
      </c>
      <c r="C12" s="114">
        <f>ROUNDDOWN(C11/100000,0)</f>
        <v>13</v>
      </c>
      <c r="D12" s="114" t="str">
        <f>IF(C12=0,T(C12),VLOOKUP(C12,A1:B99,2,TRUE))</f>
        <v> Thirteen</v>
      </c>
      <c r="E12" s="114"/>
      <c r="F12" s="114"/>
      <c r="G12" s="114" t="str">
        <f>IF(C12=0,T(C12),IF(AND(C13=0,C14=0,C15=0,C12&lt;&gt;1)," Lakhs"," Lakh"))</f>
        <v> Lakh</v>
      </c>
      <c r="H12" s="114"/>
      <c r="I12" s="114"/>
      <c r="J12" s="194"/>
    </row>
    <row r="13" spans="1:10" ht="15">
      <c r="A13" s="1">
        <v>13</v>
      </c>
      <c r="B13" s="1" t="s">
        <v>201</v>
      </c>
      <c r="C13" s="114">
        <f>ROUNDDOWN((C11-C12*100000)/1000,0)</f>
        <v>98</v>
      </c>
      <c r="D13" s="114" t="str">
        <f>IF(C13=0,T(C13),VLOOKUP(C13,A1:B99,2,TRUE))</f>
        <v> Nenety eight</v>
      </c>
      <c r="E13" s="114"/>
      <c r="F13" s="114"/>
      <c r="G13" s="114" t="str">
        <f>IF(C13=0,T(C13),IF(AND(C14=0,C15=0,C13&lt;&gt;1)," Thousands"," Thousand"))</f>
        <v> Thousand</v>
      </c>
      <c r="H13" s="114"/>
      <c r="I13" s="114"/>
      <c r="J13" s="194"/>
    </row>
    <row r="14" spans="1:10" ht="15">
      <c r="A14" s="1">
        <v>14</v>
      </c>
      <c r="B14" s="1" t="s">
        <v>202</v>
      </c>
      <c r="C14" s="114">
        <f>ROUNDDOWN((C11-C12*100000-C13*1000)/100,0)</f>
        <v>0</v>
      </c>
      <c r="D14" s="114">
        <f>IF(C14=0,T(C14),VLOOKUP(C14,A1:B99,2,TRUE))</f>
      </c>
      <c r="E14" s="114"/>
      <c r="F14" s="114"/>
      <c r="G14" s="114">
        <f>IF(C14=0,T(C14),IF(AND(C15=0,C14&lt;&gt;1)," Hundreds"," Hundred"))</f>
      </c>
      <c r="H14" s="114"/>
      <c r="I14" s="114"/>
      <c r="J14" s="194"/>
    </row>
    <row r="15" spans="1:10" ht="15">
      <c r="A15" s="1">
        <v>15</v>
      </c>
      <c r="B15" s="1" t="s">
        <v>203</v>
      </c>
      <c r="C15" s="114">
        <f>C11-C12*100000-C13*1000-C14*100</f>
        <v>96</v>
      </c>
      <c r="D15" s="114" t="str">
        <f>IF(C15=0,T(C15),VLOOKUP(C15,A1:B99,2,TRUE))</f>
        <v> Ninety six</v>
      </c>
      <c r="E15" s="114"/>
      <c r="F15" s="114"/>
      <c r="G15" s="114" t="str">
        <f>IF(OR(C15=0,AND(C12=0,C13=0,C14=0)),T(C15)," and")</f>
        <v> and</v>
      </c>
      <c r="H15" s="114"/>
      <c r="I15" s="114"/>
      <c r="J15" s="194"/>
    </row>
    <row r="16" spans="1:10" ht="15">
      <c r="A16" s="1">
        <v>16</v>
      </c>
      <c r="B16" s="1" t="s">
        <v>204</v>
      </c>
      <c r="C16" s="114" t="str">
        <f>IF(C11=0,"RUPEES ZERO ONLY",CONCATENATE(F11,D12,G12,D13,G13,D14,G14,G15,D15,H11))</f>
        <v>Rupees  Thirteen Lakh Nenety eight Thousand and Ninety six only</v>
      </c>
      <c r="D16" s="114"/>
      <c r="E16" s="114"/>
      <c r="F16" s="114"/>
      <c r="G16" s="114"/>
      <c r="H16" s="114"/>
      <c r="I16" s="114"/>
      <c r="J16" s="194"/>
    </row>
    <row r="17" spans="1:2" ht="15">
      <c r="A17" s="1">
        <v>17</v>
      </c>
      <c r="B17" s="1" t="s">
        <v>205</v>
      </c>
    </row>
    <row r="18" spans="1:2" ht="15">
      <c r="A18" s="1">
        <v>18</v>
      </c>
      <c r="B18" s="1" t="s">
        <v>206</v>
      </c>
    </row>
    <row r="19" spans="1:2" ht="15">
      <c r="A19" s="1">
        <v>19</v>
      </c>
      <c r="B19" s="1" t="s">
        <v>207</v>
      </c>
    </row>
    <row r="20" spans="1:2" ht="15">
      <c r="A20" s="1">
        <v>20</v>
      </c>
      <c r="B20" s="1" t="s">
        <v>208</v>
      </c>
    </row>
    <row r="21" spans="1:10" ht="15">
      <c r="A21" s="1">
        <v>21</v>
      </c>
      <c r="B21" s="1" t="s">
        <v>209</v>
      </c>
      <c r="C21" s="113">
        <f>C1+1</f>
        <v>135001</v>
      </c>
      <c r="D21" s="114"/>
      <c r="E21" s="114"/>
      <c r="F21" s="114" t="s">
        <v>221</v>
      </c>
      <c r="G21" s="114"/>
      <c r="H21" s="114" t="s">
        <v>220</v>
      </c>
      <c r="I21" s="114"/>
      <c r="J21" s="194" t="s">
        <v>293</v>
      </c>
    </row>
    <row r="22" spans="1:10" ht="15">
      <c r="A22" s="1">
        <v>22</v>
      </c>
      <c r="B22" s="1" t="s">
        <v>210</v>
      </c>
      <c r="C22" s="114">
        <f>ROUNDDOWN(C21/100000,0)</f>
        <v>1</v>
      </c>
      <c r="D22" s="114" t="str">
        <f>IF(C22=0,T(C22),VLOOKUP(C22,A1:B99,2,TRUE))</f>
        <v> One</v>
      </c>
      <c r="E22" s="114"/>
      <c r="F22" s="114"/>
      <c r="G22" s="114" t="str">
        <f>IF(C22=0,T(C22),IF(AND(C23=0,C24=0,C25=0,C22&lt;&gt;1)," Lakhs"," Lakh"))</f>
        <v> Lakh</v>
      </c>
      <c r="H22" s="114"/>
      <c r="I22" s="114"/>
      <c r="J22" s="194"/>
    </row>
    <row r="23" spans="1:10" ht="15">
      <c r="A23" s="1">
        <v>23</v>
      </c>
      <c r="B23" s="1" t="s">
        <v>211</v>
      </c>
      <c r="C23" s="114">
        <f>ROUNDDOWN((C21-C22*100000)/1000,0)</f>
        <v>35</v>
      </c>
      <c r="D23" s="114" t="str">
        <f>IF(C23=0,T(C23),VLOOKUP(C23,A1:B99,2,TRUE))</f>
        <v> Thirty five</v>
      </c>
      <c r="E23" s="114"/>
      <c r="F23" s="114"/>
      <c r="G23" s="114" t="str">
        <f>IF(C23=0,T(C23),IF(AND(C24=0,C25=0,C23&lt;&gt;1)," Thousands"," Thousand"))</f>
        <v> Thousand</v>
      </c>
      <c r="H23" s="114"/>
      <c r="I23" s="114"/>
      <c r="J23" s="194"/>
    </row>
    <row r="24" spans="1:10" ht="15">
      <c r="A24" s="1">
        <v>24</v>
      </c>
      <c r="B24" s="1" t="s">
        <v>212</v>
      </c>
      <c r="C24" s="114">
        <f>ROUNDDOWN((C21-C22*100000-C23*1000)/100,0)</f>
        <v>0</v>
      </c>
      <c r="D24" s="114">
        <f>IF(C24=0,T(C24),VLOOKUP(C24,A1:B99,2,TRUE))</f>
      </c>
      <c r="E24" s="114"/>
      <c r="F24" s="114"/>
      <c r="G24" s="114">
        <f>IF(C24=0,T(C24),IF(AND(C25=0,C24&lt;&gt;1)," Hundreds"," Hundred"))</f>
      </c>
      <c r="H24" s="114"/>
      <c r="I24" s="114"/>
      <c r="J24" s="194"/>
    </row>
    <row r="25" spans="1:10" ht="15">
      <c r="A25" s="1">
        <v>25</v>
      </c>
      <c r="B25" s="1" t="s">
        <v>213</v>
      </c>
      <c r="C25" s="114">
        <f>C21-C22*100000-C23*1000-C24*100</f>
        <v>1</v>
      </c>
      <c r="D25" s="114" t="str">
        <f>IF(C25=0,T(C25),VLOOKUP(C25,A1:B99,2,TRUE))</f>
        <v> One</v>
      </c>
      <c r="E25" s="114"/>
      <c r="F25" s="114"/>
      <c r="G25" s="114" t="str">
        <f>IF(OR(C25=0,AND(C22=0,C23=0,C24=0)),T(C25)," and")</f>
        <v> and</v>
      </c>
      <c r="H25" s="114"/>
      <c r="I25" s="114"/>
      <c r="J25" s="194"/>
    </row>
    <row r="26" spans="1:10" ht="15">
      <c r="A26" s="1">
        <v>26</v>
      </c>
      <c r="B26" s="1" t="s">
        <v>214</v>
      </c>
      <c r="C26" s="114" t="str">
        <f>IF(C21=0,"RUPEES ZERO ONLY",CONCATENATE(F21,D22,G22,D23,G23,D24,G24,G25,D25,H21))</f>
        <v>Under Rupees One Lakh Thirty five Thousand and One only</v>
      </c>
      <c r="D26" s="114"/>
      <c r="E26" s="114"/>
      <c r="F26" s="114"/>
      <c r="G26" s="114"/>
      <c r="H26" s="114"/>
      <c r="I26" s="114"/>
      <c r="J26" s="194"/>
    </row>
    <row r="27" spans="1:2" ht="15">
      <c r="A27" s="1">
        <v>27</v>
      </c>
      <c r="B27" s="1" t="s">
        <v>215</v>
      </c>
    </row>
    <row r="28" spans="1:2" ht="15">
      <c r="A28" s="1">
        <v>28</v>
      </c>
      <c r="B28" s="1" t="s">
        <v>216</v>
      </c>
    </row>
    <row r="29" spans="1:2" ht="15">
      <c r="A29" s="1">
        <v>29</v>
      </c>
      <c r="B29" s="1" t="s">
        <v>217</v>
      </c>
    </row>
    <row r="30" spans="1:2" ht="15">
      <c r="A30" s="1">
        <v>30</v>
      </c>
      <c r="B30" s="1" t="s">
        <v>218</v>
      </c>
    </row>
    <row r="31" spans="1:3" ht="15">
      <c r="A31" s="1">
        <v>31</v>
      </c>
      <c r="B31" s="1" t="s">
        <v>222</v>
      </c>
      <c r="C31" s="31"/>
    </row>
    <row r="32" spans="1:7" ht="15">
      <c r="A32" s="1">
        <v>32</v>
      </c>
      <c r="B32" s="1" t="s">
        <v>223</v>
      </c>
      <c r="G32" s="115"/>
    </row>
    <row r="33" spans="1:7" ht="15">
      <c r="A33" s="1">
        <v>33</v>
      </c>
      <c r="B33" s="1" t="s">
        <v>224</v>
      </c>
      <c r="G33" s="115"/>
    </row>
    <row r="34" spans="1:7" ht="15">
      <c r="A34" s="1">
        <v>34</v>
      </c>
      <c r="B34" s="1" t="s">
        <v>225</v>
      </c>
      <c r="G34" s="115"/>
    </row>
    <row r="35" spans="1:7" ht="15">
      <c r="A35" s="1">
        <v>35</v>
      </c>
      <c r="B35" s="1" t="s">
        <v>226</v>
      </c>
      <c r="G35" s="115"/>
    </row>
    <row r="36" spans="1:2" ht="15">
      <c r="A36" s="1">
        <v>36</v>
      </c>
      <c r="B36" s="1" t="s">
        <v>228</v>
      </c>
    </row>
    <row r="37" spans="1:2" ht="15">
      <c r="A37" s="1">
        <v>37</v>
      </c>
      <c r="B37" s="1" t="s">
        <v>227</v>
      </c>
    </row>
    <row r="38" spans="1:2" ht="15">
      <c r="A38" s="1">
        <v>38</v>
      </c>
      <c r="B38" s="1" t="s">
        <v>229</v>
      </c>
    </row>
    <row r="39" spans="1:2" ht="15">
      <c r="A39" s="1">
        <v>39</v>
      </c>
      <c r="B39" s="1" t="s">
        <v>230</v>
      </c>
    </row>
    <row r="40" spans="1:2" ht="15">
      <c r="A40" s="1">
        <v>40</v>
      </c>
      <c r="B40" s="1" t="s">
        <v>231</v>
      </c>
    </row>
    <row r="41" spans="1:3" ht="15">
      <c r="A41" s="1">
        <v>41</v>
      </c>
      <c r="B41" s="1" t="s">
        <v>232</v>
      </c>
      <c r="C41" s="31"/>
    </row>
    <row r="42" spans="1:7" ht="15">
      <c r="A42" s="1">
        <v>42</v>
      </c>
      <c r="B42" s="1" t="s">
        <v>233</v>
      </c>
      <c r="G42" s="115"/>
    </row>
    <row r="43" spans="1:7" ht="15">
      <c r="A43" s="1">
        <v>43</v>
      </c>
      <c r="B43" s="1" t="s">
        <v>234</v>
      </c>
      <c r="G43" s="115"/>
    </row>
    <row r="44" spans="1:7" ht="15">
      <c r="A44" s="1">
        <v>44</v>
      </c>
      <c r="B44" s="1" t="s">
        <v>235</v>
      </c>
      <c r="G44" s="115"/>
    </row>
    <row r="45" spans="1:7" ht="15">
      <c r="A45" s="1">
        <v>45</v>
      </c>
      <c r="B45" s="1" t="s">
        <v>236</v>
      </c>
      <c r="G45" s="115"/>
    </row>
    <row r="46" spans="1:7" ht="15">
      <c r="A46" s="1">
        <v>46</v>
      </c>
      <c r="B46" s="1" t="s">
        <v>237</v>
      </c>
      <c r="G46" s="115"/>
    </row>
    <row r="47" spans="1:2" ht="15">
      <c r="A47" s="1">
        <v>47</v>
      </c>
      <c r="B47" s="1" t="s">
        <v>238</v>
      </c>
    </row>
    <row r="48" spans="1:2" ht="15">
      <c r="A48" s="1">
        <v>48</v>
      </c>
      <c r="B48" s="1" t="s">
        <v>239</v>
      </c>
    </row>
    <row r="49" spans="1:2" ht="15">
      <c r="A49" s="1">
        <v>49</v>
      </c>
      <c r="B49" s="1" t="s">
        <v>240</v>
      </c>
    </row>
    <row r="50" spans="1:2" ht="15">
      <c r="A50" s="1">
        <v>50</v>
      </c>
      <c r="B50" s="1" t="s">
        <v>241</v>
      </c>
    </row>
    <row r="51" spans="1:2" ht="15">
      <c r="A51" s="1">
        <v>51</v>
      </c>
      <c r="B51" s="1" t="s">
        <v>242</v>
      </c>
    </row>
    <row r="52" spans="1:2" ht="15">
      <c r="A52" s="1">
        <v>52</v>
      </c>
      <c r="B52" s="1" t="s">
        <v>243</v>
      </c>
    </row>
    <row r="53" spans="1:2" ht="15">
      <c r="A53" s="1">
        <v>53</v>
      </c>
      <c r="B53" s="1" t="s">
        <v>244</v>
      </c>
    </row>
    <row r="54" spans="1:2" ht="15">
      <c r="A54" s="1">
        <v>54</v>
      </c>
      <c r="B54" s="1" t="s">
        <v>247</v>
      </c>
    </row>
    <row r="55" spans="1:2" ht="15">
      <c r="A55" s="1">
        <v>55</v>
      </c>
      <c r="B55" s="1" t="s">
        <v>245</v>
      </c>
    </row>
    <row r="56" spans="1:2" ht="15">
      <c r="A56" s="1">
        <v>56</v>
      </c>
      <c r="B56" s="1" t="s">
        <v>246</v>
      </c>
    </row>
    <row r="57" spans="1:2" ht="15">
      <c r="A57" s="1">
        <v>57</v>
      </c>
      <c r="B57" s="1" t="s">
        <v>248</v>
      </c>
    </row>
    <row r="58" spans="1:2" ht="15">
      <c r="A58" s="1">
        <v>58</v>
      </c>
      <c r="B58" s="1" t="s">
        <v>249</v>
      </c>
    </row>
    <row r="59" spans="1:2" ht="15">
      <c r="A59" s="1">
        <v>59</v>
      </c>
      <c r="B59" s="1" t="s">
        <v>250</v>
      </c>
    </row>
    <row r="60" spans="1:2" ht="15">
      <c r="A60" s="1">
        <v>60</v>
      </c>
      <c r="B60" s="1" t="s">
        <v>251</v>
      </c>
    </row>
    <row r="61" spans="1:2" ht="15">
      <c r="A61" s="1">
        <v>61</v>
      </c>
      <c r="B61" s="1" t="s">
        <v>252</v>
      </c>
    </row>
    <row r="62" spans="1:2" ht="15">
      <c r="A62" s="1">
        <v>62</v>
      </c>
      <c r="B62" s="1" t="s">
        <v>253</v>
      </c>
    </row>
    <row r="63" spans="1:2" ht="15">
      <c r="A63" s="1">
        <v>63</v>
      </c>
      <c r="B63" s="1" t="s">
        <v>254</v>
      </c>
    </row>
    <row r="64" spans="1:2" ht="15">
      <c r="A64" s="1">
        <v>64</v>
      </c>
      <c r="B64" s="1" t="s">
        <v>255</v>
      </c>
    </row>
    <row r="65" spans="1:2" ht="15">
      <c r="A65" s="1">
        <v>65</v>
      </c>
      <c r="B65" s="1" t="s">
        <v>256</v>
      </c>
    </row>
    <row r="66" spans="1:2" ht="15">
      <c r="A66" s="1">
        <v>66</v>
      </c>
      <c r="B66" s="1" t="s">
        <v>257</v>
      </c>
    </row>
    <row r="67" spans="1:2" ht="15">
      <c r="A67" s="1">
        <v>67</v>
      </c>
      <c r="B67" s="1" t="s">
        <v>258</v>
      </c>
    </row>
    <row r="68" spans="1:2" ht="15">
      <c r="A68" s="1">
        <v>68</v>
      </c>
      <c r="B68" s="1" t="s">
        <v>259</v>
      </c>
    </row>
    <row r="69" spans="1:2" ht="15">
      <c r="A69" s="1">
        <v>69</v>
      </c>
      <c r="B69" s="1" t="s">
        <v>260</v>
      </c>
    </row>
    <row r="70" spans="1:2" ht="15">
      <c r="A70" s="1">
        <v>70</v>
      </c>
      <c r="B70" s="1" t="s">
        <v>261</v>
      </c>
    </row>
    <row r="71" spans="1:2" ht="15">
      <c r="A71" s="1">
        <v>71</v>
      </c>
      <c r="B71" s="1" t="s">
        <v>262</v>
      </c>
    </row>
    <row r="72" spans="1:2" ht="15">
      <c r="A72" s="1">
        <v>72</v>
      </c>
      <c r="B72" s="1" t="s">
        <v>263</v>
      </c>
    </row>
    <row r="73" spans="1:2" ht="15">
      <c r="A73" s="1">
        <v>73</v>
      </c>
      <c r="B73" s="1" t="s">
        <v>264</v>
      </c>
    </row>
    <row r="74" spans="1:2" ht="15">
      <c r="A74" s="1">
        <v>74</v>
      </c>
      <c r="B74" s="1" t="s">
        <v>265</v>
      </c>
    </row>
    <row r="75" spans="1:2" ht="15">
      <c r="A75" s="1">
        <v>75</v>
      </c>
      <c r="B75" s="1" t="s">
        <v>266</v>
      </c>
    </row>
    <row r="76" spans="1:2" ht="15">
      <c r="A76" s="1">
        <v>76</v>
      </c>
      <c r="B76" s="1" t="s">
        <v>267</v>
      </c>
    </row>
    <row r="77" spans="1:2" ht="15">
      <c r="A77" s="1">
        <v>77</v>
      </c>
      <c r="B77" s="1" t="s">
        <v>268</v>
      </c>
    </row>
    <row r="78" spans="1:2" ht="15">
      <c r="A78" s="1">
        <v>78</v>
      </c>
      <c r="B78" s="1" t="s">
        <v>269</v>
      </c>
    </row>
    <row r="79" spans="1:2" ht="15">
      <c r="A79" s="1">
        <v>79</v>
      </c>
      <c r="B79" s="1" t="s">
        <v>270</v>
      </c>
    </row>
    <row r="80" spans="1:2" ht="15">
      <c r="A80" s="1">
        <v>80</v>
      </c>
      <c r="B80" s="1" t="s">
        <v>271</v>
      </c>
    </row>
    <row r="81" spans="1:2" ht="15">
      <c r="A81" s="1">
        <v>81</v>
      </c>
      <c r="B81" s="1" t="s">
        <v>272</v>
      </c>
    </row>
    <row r="82" spans="1:2" ht="15">
      <c r="A82" s="1">
        <v>82</v>
      </c>
      <c r="B82" s="1" t="s">
        <v>273</v>
      </c>
    </row>
    <row r="83" spans="1:2" ht="15">
      <c r="A83" s="1">
        <v>83</v>
      </c>
      <c r="B83" s="1" t="s">
        <v>274</v>
      </c>
    </row>
    <row r="84" spans="1:2" ht="15">
      <c r="A84" s="1">
        <v>84</v>
      </c>
      <c r="B84" s="1" t="s">
        <v>275</v>
      </c>
    </row>
    <row r="85" spans="1:2" ht="15">
      <c r="A85" s="1">
        <v>85</v>
      </c>
      <c r="B85" s="1" t="s">
        <v>276</v>
      </c>
    </row>
    <row r="86" spans="1:2" ht="15">
      <c r="A86" s="1">
        <v>86</v>
      </c>
      <c r="B86" s="1" t="s">
        <v>277</v>
      </c>
    </row>
    <row r="87" spans="1:2" ht="15">
      <c r="A87" s="1">
        <v>87</v>
      </c>
      <c r="B87" s="1" t="s">
        <v>278</v>
      </c>
    </row>
    <row r="88" spans="1:2" ht="15">
      <c r="A88" s="1">
        <v>88</v>
      </c>
      <c r="B88" s="1" t="s">
        <v>279</v>
      </c>
    </row>
    <row r="89" spans="1:2" ht="15">
      <c r="A89" s="1">
        <v>89</v>
      </c>
      <c r="B89" s="1" t="s">
        <v>280</v>
      </c>
    </row>
    <row r="90" spans="1:2" ht="15">
      <c r="A90" s="1">
        <v>90</v>
      </c>
      <c r="B90" s="1" t="s">
        <v>281</v>
      </c>
    </row>
    <row r="91" spans="1:2" ht="15">
      <c r="A91" s="1">
        <v>91</v>
      </c>
      <c r="B91" s="1" t="s">
        <v>282</v>
      </c>
    </row>
    <row r="92" spans="1:2" ht="15">
      <c r="A92" s="1">
        <v>92</v>
      </c>
      <c r="B92" s="1" t="s">
        <v>283</v>
      </c>
    </row>
    <row r="93" spans="1:2" ht="15">
      <c r="A93" s="1">
        <v>93</v>
      </c>
      <c r="B93" s="1" t="s">
        <v>284</v>
      </c>
    </row>
    <row r="94" spans="1:2" ht="15">
      <c r="A94" s="1">
        <v>94</v>
      </c>
      <c r="B94" s="1" t="s">
        <v>285</v>
      </c>
    </row>
    <row r="95" spans="1:2" ht="15">
      <c r="A95" s="1">
        <v>95</v>
      </c>
      <c r="B95" s="1" t="s">
        <v>286</v>
      </c>
    </row>
    <row r="96" spans="1:2" ht="15">
      <c r="A96" s="1">
        <v>96</v>
      </c>
      <c r="B96" s="1" t="s">
        <v>287</v>
      </c>
    </row>
    <row r="97" spans="1:2" ht="15">
      <c r="A97" s="1">
        <v>97</v>
      </c>
      <c r="B97" s="1" t="s">
        <v>288</v>
      </c>
    </row>
    <row r="98" spans="1:2" ht="15">
      <c r="A98" s="1">
        <v>98</v>
      </c>
      <c r="B98" s="1" t="s">
        <v>289</v>
      </c>
    </row>
    <row r="99" spans="1:2" ht="15">
      <c r="A99" s="1">
        <v>99</v>
      </c>
      <c r="B99" s="1" t="s">
        <v>290</v>
      </c>
    </row>
  </sheetData>
  <sheetProtection/>
  <mergeCells count="3">
    <mergeCell ref="J1:J6"/>
    <mergeCell ref="J11:J16"/>
    <mergeCell ref="J21: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57421875" style="0" bestFit="1" customWidth="1"/>
    <col min="2" max="10" width="4.421875" style="0" customWidth="1"/>
    <col min="11" max="11" width="43.140625" style="0" bestFit="1" customWidth="1"/>
    <col min="12" max="21" width="5.7109375" style="0" customWidth="1"/>
    <col min="28" max="40" width="9.140625" style="0" customWidth="1"/>
  </cols>
  <sheetData>
    <row r="1" spans="1:30" ht="35.25" customHeight="1">
      <c r="A1" s="221" t="s">
        <v>562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AD1" t="s">
        <v>184</v>
      </c>
    </row>
    <row r="2" spans="1:30" ht="19.5" customHeight="1">
      <c r="A2" s="157" t="s">
        <v>163</v>
      </c>
      <c r="B2" s="136">
        <v>1</v>
      </c>
      <c r="C2" s="137">
        <v>0</v>
      </c>
      <c r="D2" s="137">
        <v>1</v>
      </c>
      <c r="E2" s="137">
        <v>4</v>
      </c>
      <c r="F2" s="222"/>
      <c r="G2" s="223"/>
      <c r="H2" s="223"/>
      <c r="I2" s="223"/>
      <c r="J2" s="223"/>
      <c r="K2" s="157" t="s">
        <v>316</v>
      </c>
      <c r="L2" s="210" t="s">
        <v>559</v>
      </c>
      <c r="M2" s="211"/>
      <c r="N2" s="211"/>
      <c r="O2" s="211"/>
      <c r="P2" s="211"/>
      <c r="Q2" s="211"/>
      <c r="R2" s="211"/>
      <c r="S2" s="211"/>
      <c r="T2" s="211"/>
      <c r="U2" s="212"/>
      <c r="AD2" t="s">
        <v>183</v>
      </c>
    </row>
    <row r="3" spans="1:30" ht="19.5" customHeight="1">
      <c r="A3" s="157" t="s">
        <v>309</v>
      </c>
      <c r="B3" s="198" t="s">
        <v>165</v>
      </c>
      <c r="C3" s="199"/>
      <c r="D3" s="199"/>
      <c r="E3" s="199"/>
      <c r="F3" s="199"/>
      <c r="G3" s="199"/>
      <c r="H3" s="199"/>
      <c r="I3" s="199"/>
      <c r="J3" s="200"/>
      <c r="K3" s="157" t="s">
        <v>317</v>
      </c>
      <c r="L3" s="210" t="s">
        <v>560</v>
      </c>
      <c r="M3" s="211"/>
      <c r="N3" s="211"/>
      <c r="O3" s="211"/>
      <c r="P3" s="211"/>
      <c r="Q3" s="211"/>
      <c r="R3" s="211"/>
      <c r="S3" s="211"/>
      <c r="T3" s="211"/>
      <c r="U3" s="212"/>
      <c r="AD3" t="s">
        <v>181</v>
      </c>
    </row>
    <row r="4" spans="1:30" ht="19.5" customHeight="1">
      <c r="A4" s="157" t="s">
        <v>310</v>
      </c>
      <c r="B4" s="142" t="s">
        <v>329</v>
      </c>
      <c r="C4" s="139" t="s">
        <v>330</v>
      </c>
      <c r="D4" s="139" t="s">
        <v>331</v>
      </c>
      <c r="E4" s="139" t="s">
        <v>329</v>
      </c>
      <c r="F4" s="219"/>
      <c r="G4" s="220"/>
      <c r="H4" s="220"/>
      <c r="I4" s="220"/>
      <c r="J4" s="220"/>
      <c r="K4" s="157" t="s">
        <v>318</v>
      </c>
      <c r="L4" s="137">
        <v>0</v>
      </c>
      <c r="M4" s="137">
        <v>9</v>
      </c>
      <c r="N4" s="137">
        <v>2</v>
      </c>
      <c r="O4" s="137">
        <v>0</v>
      </c>
      <c r="P4" s="137">
        <v>1</v>
      </c>
      <c r="Q4" s="137">
        <v>1</v>
      </c>
      <c r="R4" s="199" t="s">
        <v>339</v>
      </c>
      <c r="S4" s="199"/>
      <c r="T4" s="199"/>
      <c r="U4" s="199"/>
      <c r="AD4" t="s">
        <v>358</v>
      </c>
    </row>
    <row r="5" spans="1:30" ht="19.5" customHeight="1">
      <c r="A5" s="157" t="s">
        <v>311</v>
      </c>
      <c r="B5" s="198" t="s">
        <v>170</v>
      </c>
      <c r="C5" s="199"/>
      <c r="D5" s="199"/>
      <c r="E5" s="199"/>
      <c r="F5" s="199"/>
      <c r="G5" s="199"/>
      <c r="H5" s="199"/>
      <c r="I5" s="199"/>
      <c r="J5" s="200"/>
      <c r="K5" s="157" t="s">
        <v>319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AD5" t="s">
        <v>357</v>
      </c>
    </row>
    <row r="6" spans="1:30" ht="19.5" customHeight="1">
      <c r="A6" s="157" t="s">
        <v>312</v>
      </c>
      <c r="B6" s="198">
        <v>10140308014</v>
      </c>
      <c r="C6" s="199"/>
      <c r="D6" s="199"/>
      <c r="E6" s="199"/>
      <c r="F6" s="199"/>
      <c r="G6" s="199"/>
      <c r="H6" s="199"/>
      <c r="I6" s="199"/>
      <c r="J6" s="200"/>
      <c r="K6" s="157" t="s">
        <v>320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AD6" t="s">
        <v>370</v>
      </c>
    </row>
    <row r="7" spans="1:30" ht="19.5" customHeight="1">
      <c r="A7" s="157" t="s">
        <v>315</v>
      </c>
      <c r="B7" s="198" t="s">
        <v>352</v>
      </c>
      <c r="C7" s="199"/>
      <c r="D7" s="199"/>
      <c r="E7" s="199"/>
      <c r="F7" s="199"/>
      <c r="G7" s="199"/>
      <c r="H7" s="199"/>
      <c r="I7" s="199"/>
      <c r="J7" s="200"/>
      <c r="K7" s="157" t="s">
        <v>321</v>
      </c>
      <c r="L7" s="195" t="s">
        <v>373</v>
      </c>
      <c r="M7" s="195"/>
      <c r="N7" s="195"/>
      <c r="O7" s="195"/>
      <c r="P7" s="195"/>
      <c r="Q7" s="195"/>
      <c r="R7" s="195"/>
      <c r="S7" s="195"/>
      <c r="T7" s="195"/>
      <c r="U7" s="195"/>
      <c r="AD7" t="s">
        <v>359</v>
      </c>
    </row>
    <row r="8" spans="1:30" ht="19.5" customHeight="1">
      <c r="A8" s="157" t="s">
        <v>166</v>
      </c>
      <c r="B8" s="198" t="s">
        <v>151</v>
      </c>
      <c r="C8" s="199"/>
      <c r="D8" s="199"/>
      <c r="E8" s="199"/>
      <c r="F8" s="199"/>
      <c r="G8" s="199"/>
      <c r="H8" s="199"/>
      <c r="I8" s="199"/>
      <c r="J8" s="200"/>
      <c r="K8" s="157" t="s">
        <v>322</v>
      </c>
      <c r="L8" s="195" t="s">
        <v>556</v>
      </c>
      <c r="M8" s="195"/>
      <c r="N8" s="195"/>
      <c r="O8" s="195"/>
      <c r="P8" s="195"/>
      <c r="Q8" s="195"/>
      <c r="R8" s="195"/>
      <c r="S8" s="195"/>
      <c r="T8" s="195"/>
      <c r="U8" s="195"/>
      <c r="AD8">
        <v>0</v>
      </c>
    </row>
    <row r="9" spans="1:30" ht="19.5" customHeight="1">
      <c r="A9" s="157" t="s">
        <v>167</v>
      </c>
      <c r="B9" s="198" t="s">
        <v>161</v>
      </c>
      <c r="C9" s="199"/>
      <c r="D9" s="199"/>
      <c r="E9" s="199"/>
      <c r="F9" s="199"/>
      <c r="G9" s="199"/>
      <c r="H9" s="199"/>
      <c r="I9" s="199"/>
      <c r="J9" s="200"/>
      <c r="K9" s="157" t="s">
        <v>323</v>
      </c>
      <c r="L9" s="195" t="s">
        <v>364</v>
      </c>
      <c r="M9" s="195"/>
      <c r="N9" s="195"/>
      <c r="O9" s="195"/>
      <c r="P9" s="195"/>
      <c r="Q9" s="195"/>
      <c r="R9" s="195"/>
      <c r="S9" s="195"/>
      <c r="T9" s="195"/>
      <c r="U9" s="195"/>
      <c r="AD9">
        <v>1</v>
      </c>
    </row>
    <row r="10" spans="1:30" ht="19.5" customHeight="1">
      <c r="A10" s="157" t="s">
        <v>313</v>
      </c>
      <c r="B10" s="198" t="s">
        <v>1</v>
      </c>
      <c r="C10" s="199"/>
      <c r="D10" s="199"/>
      <c r="E10" s="199"/>
      <c r="F10" s="199"/>
      <c r="G10" s="199"/>
      <c r="H10" s="199"/>
      <c r="I10" s="199"/>
      <c r="J10" s="200"/>
      <c r="K10" s="157" t="s">
        <v>324</v>
      </c>
      <c r="L10" s="195" t="s">
        <v>365</v>
      </c>
      <c r="M10" s="195"/>
      <c r="N10" s="195"/>
      <c r="O10" s="195"/>
      <c r="P10" s="195"/>
      <c r="Q10" s="195"/>
      <c r="R10" s="195"/>
      <c r="S10" s="195"/>
      <c r="T10" s="195"/>
      <c r="U10" s="195"/>
      <c r="AD10">
        <v>2</v>
      </c>
    </row>
    <row r="11" spans="1:30" ht="19.5" customHeight="1">
      <c r="A11" s="157" t="s">
        <v>314</v>
      </c>
      <c r="B11" s="213" t="s">
        <v>327</v>
      </c>
      <c r="C11" s="214"/>
      <c r="D11" s="214"/>
      <c r="E11" s="214"/>
      <c r="F11" s="214"/>
      <c r="G11" s="214"/>
      <c r="H11" s="214"/>
      <c r="I11" s="214"/>
      <c r="J11" s="215"/>
      <c r="K11" s="157" t="s">
        <v>325</v>
      </c>
      <c r="L11" s="195" t="s">
        <v>369</v>
      </c>
      <c r="M11" s="195"/>
      <c r="N11" s="195"/>
      <c r="O11" s="195"/>
      <c r="P11" s="195"/>
      <c r="Q11" s="195"/>
      <c r="R11" s="195"/>
      <c r="S11" s="195"/>
      <c r="T11" s="195"/>
      <c r="U11" s="195"/>
      <c r="AD11">
        <v>3</v>
      </c>
    </row>
    <row r="12" spans="1:30" ht="26.25" customHeight="1">
      <c r="A12" s="157" t="s">
        <v>159</v>
      </c>
      <c r="B12" s="153">
        <v>2</v>
      </c>
      <c r="C12" s="75">
        <v>2</v>
      </c>
      <c r="D12" s="75">
        <v>0</v>
      </c>
      <c r="E12" s="75">
        <v>2</v>
      </c>
      <c r="F12" s="196" t="s">
        <v>328</v>
      </c>
      <c r="G12" s="197"/>
      <c r="H12" s="197"/>
      <c r="I12" s="197"/>
      <c r="J12" s="197"/>
      <c r="K12" s="201"/>
      <c r="L12" s="202"/>
      <c r="M12" s="202"/>
      <c r="N12" s="202"/>
      <c r="O12" s="202"/>
      <c r="P12" s="202"/>
      <c r="Q12" s="202"/>
      <c r="R12" s="202"/>
      <c r="S12" s="202"/>
      <c r="T12" s="202"/>
      <c r="U12" s="203"/>
      <c r="AD12">
        <v>4</v>
      </c>
    </row>
    <row r="13" spans="1:30" ht="26.25" customHeight="1">
      <c r="A13" s="145"/>
      <c r="B13" s="155"/>
      <c r="C13" s="148"/>
      <c r="D13" s="135">
        <v>0</v>
      </c>
      <c r="E13" s="135">
        <v>2</v>
      </c>
      <c r="F13" s="196" t="s">
        <v>183</v>
      </c>
      <c r="G13" s="197"/>
      <c r="H13" s="197"/>
      <c r="I13" s="197"/>
      <c r="J13" s="197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6"/>
      <c r="AD13">
        <v>5</v>
      </c>
    </row>
    <row r="14" spans="1:30" ht="26.25" customHeight="1">
      <c r="A14" s="146"/>
      <c r="B14" s="148"/>
      <c r="C14" s="149">
        <v>8</v>
      </c>
      <c r="D14" s="75">
        <v>0</v>
      </c>
      <c r="E14" s="75">
        <v>0</v>
      </c>
      <c r="F14" s="196" t="s">
        <v>181</v>
      </c>
      <c r="G14" s="197"/>
      <c r="H14" s="197"/>
      <c r="I14" s="197"/>
      <c r="J14" s="197"/>
      <c r="K14" s="207"/>
      <c r="L14" s="208"/>
      <c r="M14" s="208"/>
      <c r="N14" s="208"/>
      <c r="O14" s="208"/>
      <c r="P14" s="208"/>
      <c r="Q14" s="208"/>
      <c r="R14" s="208"/>
      <c r="S14" s="208"/>
      <c r="T14" s="208"/>
      <c r="U14" s="209"/>
      <c r="AD14">
        <v>6</v>
      </c>
    </row>
    <row r="15" spans="1:30" ht="26.25" customHeight="1">
      <c r="A15" s="146"/>
      <c r="B15" s="155"/>
      <c r="C15" s="148"/>
      <c r="D15" s="135">
        <v>1</v>
      </c>
      <c r="E15" s="135">
        <v>0</v>
      </c>
      <c r="F15" s="196" t="s">
        <v>359</v>
      </c>
      <c r="G15" s="197"/>
      <c r="H15" s="197"/>
      <c r="I15" s="197"/>
      <c r="J15" s="197"/>
      <c r="K15" s="157" t="s">
        <v>557</v>
      </c>
      <c r="L15" s="195">
        <v>1398096</v>
      </c>
      <c r="M15" s="195"/>
      <c r="N15" s="195"/>
      <c r="O15" s="195"/>
      <c r="P15" s="195"/>
      <c r="Q15" s="195"/>
      <c r="R15" s="195"/>
      <c r="S15" s="195"/>
      <c r="T15" s="195"/>
      <c r="U15" s="195"/>
      <c r="AD15">
        <v>7</v>
      </c>
    </row>
    <row r="16" spans="1:30" ht="26.25" customHeight="1">
      <c r="A16" s="146"/>
      <c r="B16" s="155"/>
      <c r="C16" s="156"/>
      <c r="D16" s="135">
        <v>0</v>
      </c>
      <c r="E16" s="135">
        <v>9</v>
      </c>
      <c r="F16" s="210" t="s">
        <v>366</v>
      </c>
      <c r="G16" s="211"/>
      <c r="H16" s="211"/>
      <c r="I16" s="211"/>
      <c r="J16" s="211"/>
      <c r="K16" s="157" t="s">
        <v>326</v>
      </c>
      <c r="L16" s="210">
        <v>487500</v>
      </c>
      <c r="M16" s="211"/>
      <c r="N16" s="211"/>
      <c r="O16" s="211"/>
      <c r="P16" s="211"/>
      <c r="Q16" s="211"/>
      <c r="R16" s="211"/>
      <c r="S16" s="211"/>
      <c r="T16" s="211"/>
      <c r="U16" s="212"/>
      <c r="AD16">
        <v>8</v>
      </c>
    </row>
    <row r="17" spans="1:30" ht="26.25" customHeight="1">
      <c r="A17" s="147"/>
      <c r="B17" s="148"/>
      <c r="C17" s="149">
        <v>3</v>
      </c>
      <c r="D17" s="75">
        <v>1</v>
      </c>
      <c r="E17" s="75">
        <v>0</v>
      </c>
      <c r="F17" s="196" t="s">
        <v>367</v>
      </c>
      <c r="G17" s="197"/>
      <c r="H17" s="197"/>
      <c r="I17" s="197"/>
      <c r="J17" s="197"/>
      <c r="K17" s="157" t="s">
        <v>348</v>
      </c>
      <c r="L17" s="195">
        <f>L15-L16</f>
        <v>910596</v>
      </c>
      <c r="M17" s="195"/>
      <c r="N17" s="195"/>
      <c r="O17" s="195"/>
      <c r="P17" s="195"/>
      <c r="Q17" s="195"/>
      <c r="R17" s="195"/>
      <c r="S17" s="195"/>
      <c r="T17" s="195"/>
      <c r="U17" s="195"/>
      <c r="AD17">
        <v>9</v>
      </c>
    </row>
    <row r="18" spans="1:21" ht="27.75" customHeight="1">
      <c r="A18" s="150"/>
      <c r="B18" s="148"/>
      <c r="C18" s="151">
        <v>3</v>
      </c>
      <c r="D18" s="135">
        <v>1</v>
      </c>
      <c r="E18" s="135">
        <v>2</v>
      </c>
      <c r="F18" s="196" t="s">
        <v>368</v>
      </c>
      <c r="G18" s="197"/>
      <c r="H18" s="197"/>
      <c r="I18" s="197"/>
      <c r="J18" s="197"/>
      <c r="K18" s="216"/>
      <c r="L18" s="217"/>
      <c r="M18" s="217"/>
      <c r="N18" s="217"/>
      <c r="O18" s="217"/>
      <c r="P18" s="217"/>
      <c r="Q18" s="217"/>
      <c r="R18" s="217"/>
      <c r="S18" s="217"/>
      <c r="T18" s="217"/>
      <c r="U18" s="218"/>
    </row>
    <row r="19" spans="1:30" ht="45" customHeight="1">
      <c r="A19" s="152" t="s">
        <v>353</v>
      </c>
      <c r="B19" s="224" t="s">
        <v>354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AD19" t="s">
        <v>535</v>
      </c>
    </row>
    <row r="20" spans="1:30" ht="42.75" customHeight="1">
      <c r="A20" s="154"/>
      <c r="B20" s="224" t="s">
        <v>355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AD20" s="112" t="s">
        <v>332</v>
      </c>
    </row>
    <row r="21" spans="1:30" ht="42.75" customHeight="1">
      <c r="A21" s="154"/>
      <c r="B21" s="225" t="s">
        <v>561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7"/>
      <c r="AD21" s="112" t="s">
        <v>334</v>
      </c>
    </row>
    <row r="22" spans="1:30" ht="42.75" customHeight="1">
      <c r="A22" s="154"/>
      <c r="B22" s="224" t="s">
        <v>356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AD22" s="112" t="s">
        <v>335</v>
      </c>
    </row>
    <row r="23" spans="1:30" ht="42.75" customHeight="1">
      <c r="A23" s="154"/>
      <c r="B23" s="225" t="s">
        <v>360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7"/>
      <c r="AD23" s="112" t="s">
        <v>336</v>
      </c>
    </row>
    <row r="24" spans="1:30" ht="42.75" customHeight="1">
      <c r="A24" s="154"/>
      <c r="B24" s="224" t="s">
        <v>361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AD24" s="112" t="s">
        <v>363</v>
      </c>
    </row>
    <row r="25" spans="1:30" ht="19.5" customHeight="1">
      <c r="A25" s="228" t="s">
        <v>362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AD25" s="112" t="s">
        <v>337</v>
      </c>
    </row>
    <row r="26" ht="15">
      <c r="AD26" s="112" t="s">
        <v>338</v>
      </c>
    </row>
    <row r="27" ht="15">
      <c r="AD27" s="112" t="s">
        <v>339</v>
      </c>
    </row>
    <row r="28" ht="15">
      <c r="AD28" s="112" t="s">
        <v>340</v>
      </c>
    </row>
    <row r="29" ht="15">
      <c r="AD29" s="112" t="s">
        <v>341</v>
      </c>
    </row>
    <row r="30" ht="15">
      <c r="AD30" s="112" t="s">
        <v>342</v>
      </c>
    </row>
    <row r="31" ht="15">
      <c r="AD31" s="112" t="s">
        <v>333</v>
      </c>
    </row>
    <row r="32" ht="15">
      <c r="AD32" s="112" t="s">
        <v>343</v>
      </c>
    </row>
    <row r="33" ht="15">
      <c r="AD33" s="112" t="s">
        <v>344</v>
      </c>
    </row>
    <row r="34" ht="15">
      <c r="AD34" s="112" t="s">
        <v>369</v>
      </c>
    </row>
    <row r="35" ht="15">
      <c r="AD35" s="112"/>
    </row>
    <row r="36" ht="15">
      <c r="AD36" s="112"/>
    </row>
    <row r="37" ht="15">
      <c r="AD37" s="112" t="s">
        <v>345</v>
      </c>
    </row>
    <row r="38" ht="15">
      <c r="AD38" s="112" t="s">
        <v>346</v>
      </c>
    </row>
    <row r="39" ht="15">
      <c r="AD39" s="112" t="s">
        <v>347</v>
      </c>
    </row>
    <row r="40" ht="15">
      <c r="AD40" s="112" t="s">
        <v>185</v>
      </c>
    </row>
    <row r="41" ht="15">
      <c r="AD41" s="112" t="s">
        <v>186</v>
      </c>
    </row>
    <row r="42" ht="15">
      <c r="AD42" s="112" t="s">
        <v>187</v>
      </c>
    </row>
    <row r="43" ht="15">
      <c r="AD43" s="112" t="s">
        <v>188</v>
      </c>
    </row>
    <row r="44" ht="15">
      <c r="AD44" s="112" t="s">
        <v>349</v>
      </c>
    </row>
    <row r="45" ht="15">
      <c r="AD45" s="112" t="s">
        <v>350</v>
      </c>
    </row>
    <row r="46" ht="15">
      <c r="AD46" s="112" t="s">
        <v>351</v>
      </c>
    </row>
  </sheetData>
  <sheetProtection password="D1E7" sheet="1"/>
  <protectedRanges>
    <protectedRange sqref="L2:U18" name="Range2"/>
    <protectedRange sqref="B2:J18" name="Range1"/>
  </protectedRanges>
  <mergeCells count="40">
    <mergeCell ref="B24:U24"/>
    <mergeCell ref="B23:U23"/>
    <mergeCell ref="B22:U22"/>
    <mergeCell ref="B21:U21"/>
    <mergeCell ref="A25:U25"/>
    <mergeCell ref="B19:U19"/>
    <mergeCell ref="B20:U20"/>
    <mergeCell ref="A1:U1"/>
    <mergeCell ref="L11:U11"/>
    <mergeCell ref="L2:U2"/>
    <mergeCell ref="L3:U3"/>
    <mergeCell ref="L5:U5"/>
    <mergeCell ref="L6:U6"/>
    <mergeCell ref="B8:J8"/>
    <mergeCell ref="F2:J2"/>
    <mergeCell ref="L9:U9"/>
    <mergeCell ref="R4:U4"/>
    <mergeCell ref="L8:U8"/>
    <mergeCell ref="B3:J3"/>
    <mergeCell ref="B5:J5"/>
    <mergeCell ref="B6:J6"/>
    <mergeCell ref="B7:J7"/>
    <mergeCell ref="F4:J4"/>
    <mergeCell ref="F18:J18"/>
    <mergeCell ref="L7:U7"/>
    <mergeCell ref="L16:U16"/>
    <mergeCell ref="F16:J16"/>
    <mergeCell ref="B11:J11"/>
    <mergeCell ref="L17:U17"/>
    <mergeCell ref="F17:J17"/>
    <mergeCell ref="K18:U18"/>
    <mergeCell ref="F15:J15"/>
    <mergeCell ref="L15:U15"/>
    <mergeCell ref="L10:U10"/>
    <mergeCell ref="F12:J12"/>
    <mergeCell ref="F13:J13"/>
    <mergeCell ref="F14:J14"/>
    <mergeCell ref="B9:J9"/>
    <mergeCell ref="B10:J10"/>
    <mergeCell ref="K12:U14"/>
  </mergeCells>
  <dataValidations count="8">
    <dataValidation type="list" allowBlank="1" showInputMessage="1" showErrorMessage="1" sqref="D15:E16 M4 X10 D13:E13">
      <formula1>$AD$8:$AD$17</formula1>
    </dataValidation>
    <dataValidation type="list" allowBlank="1" showInputMessage="1" showErrorMessage="1" sqref="F13:J13">
      <formula1>$AD$1:$AD$2</formula1>
    </dataValidation>
    <dataValidation type="list" allowBlank="1" showInputMessage="1" showErrorMessage="1" sqref="F14:J14">
      <formula1>$AD$3:$AD$5</formula1>
    </dataValidation>
    <dataValidation type="list" allowBlank="1" showInputMessage="1" showErrorMessage="1" sqref="F15:J15">
      <formula1>$AD$6:$AD$7</formula1>
    </dataValidation>
    <dataValidation type="list" allowBlank="1" showInputMessage="1" showErrorMessage="1" sqref="L4">
      <formula1>$AD$8:$AD$9</formula1>
    </dataValidation>
    <dataValidation type="list" allowBlank="1" showInputMessage="1" showErrorMessage="1" sqref="Q4">
      <formula1>$AD$9:$AD$10</formula1>
    </dataValidation>
    <dataValidation type="list" allowBlank="1" showInputMessage="1" showErrorMessage="1" sqref="R4:U4">
      <formula1>$AD$19:$AD$33</formula1>
    </dataValidation>
    <dataValidation type="list" allowBlank="1" showInputMessage="1" showErrorMessage="1" sqref="L11:U11">
      <formula1>$AD$34:$AD$36</formula1>
    </dataValidation>
  </dataValidations>
  <printOptions/>
  <pageMargins left="0.7" right="0.7" top="0.75" bottom="0.75" header="0.3" footer="0.3"/>
  <pageSetup horizontalDpi="600" verticalDpi="600" orientation="landscape" paperSize="5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52"/>
  <sheetViews>
    <sheetView zoomScalePageLayoutView="0" workbookViewId="0" topLeftCell="A13">
      <selection activeCell="N31" sqref="N31"/>
    </sheetView>
  </sheetViews>
  <sheetFormatPr defaultColWidth="9.140625" defaultRowHeight="15"/>
  <cols>
    <col min="1" max="1" width="5.421875" style="2" customWidth="1"/>
    <col min="2" max="10" width="3.7109375" style="2" customWidth="1"/>
    <col min="11" max="11" width="4.57421875" style="2" customWidth="1"/>
    <col min="12" max="23" width="3.7109375" style="2" customWidth="1"/>
  </cols>
  <sheetData>
    <row r="1" spans="1:23" ht="28.5" customHeight="1">
      <c r="A1" s="259" t="s">
        <v>10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1"/>
    </row>
    <row r="2" spans="1:23" ht="48" customHeight="1">
      <c r="A2" s="262" t="s">
        <v>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4"/>
    </row>
    <row r="3" spans="1:23" ht="15">
      <c r="A3" s="9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12</v>
      </c>
      <c r="P3" s="6"/>
      <c r="Q3" s="6"/>
      <c r="R3" s="6"/>
      <c r="S3" s="6"/>
      <c r="T3" s="6"/>
      <c r="U3" s="6"/>
      <c r="V3" s="6"/>
      <c r="W3" s="3"/>
    </row>
    <row r="4" spans="1:23" ht="15.75" thickBot="1">
      <c r="A4" s="9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/>
    </row>
    <row r="5" spans="1:23" ht="15.75" thickBot="1">
      <c r="A5" s="97" t="s">
        <v>163</v>
      </c>
      <c r="B5" s="6"/>
      <c r="C5" s="6"/>
      <c r="D5" s="138">
        <f>data!B2</f>
        <v>1</v>
      </c>
      <c r="E5" s="138">
        <f>data!C2</f>
        <v>0</v>
      </c>
      <c r="F5" s="138">
        <f>data!D2</f>
        <v>1</v>
      </c>
      <c r="G5" s="138">
        <f>data!E2</f>
        <v>4</v>
      </c>
      <c r="H5" s="6"/>
      <c r="I5" s="6"/>
      <c r="J5" s="6"/>
      <c r="K5" s="100" t="s">
        <v>13</v>
      </c>
      <c r="L5" s="6"/>
      <c r="M5" s="265"/>
      <c r="N5" s="266"/>
      <c r="O5" s="266"/>
      <c r="P5" s="266"/>
      <c r="Q5" s="266"/>
      <c r="R5" s="266"/>
      <c r="S5" s="266"/>
      <c r="T5" s="266"/>
      <c r="U5" s="267"/>
      <c r="V5" s="99"/>
      <c r="W5" s="103"/>
    </row>
    <row r="6" spans="1:23" ht="15.75" thickBot="1">
      <c r="A6" s="9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8"/>
      <c r="N6" s="258"/>
      <c r="O6" s="258"/>
      <c r="P6" s="258"/>
      <c r="Q6" s="258"/>
      <c r="R6" s="258"/>
      <c r="S6" s="258"/>
      <c r="T6" s="258"/>
      <c r="U6" s="269"/>
      <c r="V6" s="99"/>
      <c r="W6" s="103"/>
    </row>
    <row r="7" spans="1:23" ht="15.75" thickBot="1">
      <c r="A7" s="97" t="s">
        <v>164</v>
      </c>
      <c r="B7" s="6"/>
      <c r="C7" s="6"/>
      <c r="D7" s="94" t="str">
        <f>data!B3</f>
        <v>STO,RAYADURG</v>
      </c>
      <c r="E7" s="92"/>
      <c r="F7" s="92"/>
      <c r="G7" s="92"/>
      <c r="H7" s="93"/>
      <c r="I7" s="6"/>
      <c r="J7" s="6"/>
      <c r="K7" s="100" t="s">
        <v>14</v>
      </c>
      <c r="L7" s="6"/>
      <c r="M7" s="270"/>
      <c r="N7" s="271"/>
      <c r="O7" s="271"/>
      <c r="P7" s="271"/>
      <c r="Q7" s="271"/>
      <c r="R7" s="271"/>
      <c r="S7" s="271"/>
      <c r="T7" s="271"/>
      <c r="U7" s="272"/>
      <c r="V7" s="99"/>
      <c r="W7" s="103"/>
    </row>
    <row r="8" spans="1:23" ht="15.75" thickBot="1">
      <c r="A8" s="9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3"/>
    </row>
    <row r="9" spans="1:23" ht="15.75" thickBot="1">
      <c r="A9" s="101" t="s">
        <v>160</v>
      </c>
      <c r="B9" s="6"/>
      <c r="C9" s="6"/>
      <c r="D9" s="273">
        <f>data!B6</f>
        <v>10140308014</v>
      </c>
      <c r="E9" s="274"/>
      <c r="F9" s="274"/>
      <c r="G9" s="274"/>
      <c r="H9" s="274"/>
      <c r="I9" s="274"/>
      <c r="J9" s="27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"/>
    </row>
    <row r="10" spans="1:23" ht="15.75" thickBot="1">
      <c r="A10" s="9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3"/>
    </row>
    <row r="11" spans="1:23" ht="15.75" thickBot="1">
      <c r="A11" s="101" t="s">
        <v>166</v>
      </c>
      <c r="B11" s="6"/>
      <c r="C11" s="6"/>
      <c r="D11" s="6"/>
      <c r="E11" s="6"/>
      <c r="F11" s="277" t="str">
        <f>data!B8</f>
        <v>MANDAL EDUCATIONAL OFFICER</v>
      </c>
      <c r="G11" s="278"/>
      <c r="H11" s="278"/>
      <c r="I11" s="278"/>
      <c r="J11" s="278"/>
      <c r="K11" s="278"/>
      <c r="L11" s="278"/>
      <c r="M11" s="279"/>
      <c r="N11" s="6"/>
      <c r="O11" s="100" t="s">
        <v>167</v>
      </c>
      <c r="P11" s="6"/>
      <c r="Q11" s="6"/>
      <c r="R11" s="6"/>
      <c r="S11" s="277" t="str">
        <f>data!B9</f>
        <v>MP,RAYADURG</v>
      </c>
      <c r="T11" s="278"/>
      <c r="U11" s="278"/>
      <c r="V11" s="279"/>
      <c r="W11" s="3"/>
    </row>
    <row r="12" spans="1:23" ht="15.75" thickBot="1">
      <c r="A12" s="9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/>
    </row>
    <row r="13" spans="1:23" ht="15.75" thickBot="1">
      <c r="A13" s="101" t="s">
        <v>168</v>
      </c>
      <c r="B13" s="6"/>
      <c r="C13" s="6"/>
      <c r="D13" s="6"/>
      <c r="E13" s="6"/>
      <c r="F13" s="6"/>
      <c r="G13" s="140" t="str">
        <f>data!B4</f>
        <v>0</v>
      </c>
      <c r="H13" s="140" t="str">
        <f>data!C4</f>
        <v>9</v>
      </c>
      <c r="I13" s="140" t="str">
        <f>data!D4</f>
        <v>6</v>
      </c>
      <c r="J13" s="140" t="str">
        <f>data!E4</f>
        <v>0</v>
      </c>
      <c r="K13" s="6"/>
      <c r="L13" s="6"/>
      <c r="M13" s="6"/>
      <c r="N13" s="6"/>
      <c r="O13" s="100" t="s">
        <v>169</v>
      </c>
      <c r="P13" s="6"/>
      <c r="Q13" s="6"/>
      <c r="R13" s="6"/>
      <c r="S13" s="277" t="str">
        <f>data!B5</f>
        <v>SBI,RAYADURG</v>
      </c>
      <c r="T13" s="278"/>
      <c r="U13" s="278"/>
      <c r="V13" s="279"/>
      <c r="W13" s="104"/>
    </row>
    <row r="14" spans="1:23" ht="15">
      <c r="A14" s="9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3"/>
    </row>
    <row r="15" spans="1:23" ht="15.75" thickBot="1">
      <c r="A15" s="9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3"/>
    </row>
    <row r="16" spans="1:23" ht="15">
      <c r="A16" s="97"/>
      <c r="B16" s="280" t="s">
        <v>159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2"/>
      <c r="V16" s="6"/>
      <c r="W16" s="3"/>
    </row>
    <row r="17" spans="1:23" ht="15">
      <c r="A17" s="97"/>
      <c r="B17" s="97"/>
      <c r="C17" s="6"/>
      <c r="D17" s="241" t="s">
        <v>16</v>
      </c>
      <c r="E17" s="241"/>
      <c r="F17" s="241"/>
      <c r="G17" s="241"/>
      <c r="H17" s="6"/>
      <c r="I17" s="6"/>
      <c r="J17" s="233" t="s">
        <v>17</v>
      </c>
      <c r="K17" s="233"/>
      <c r="L17" s="6"/>
      <c r="M17" s="6"/>
      <c r="N17" s="233" t="s">
        <v>18</v>
      </c>
      <c r="O17" s="233"/>
      <c r="P17" s="233"/>
      <c r="Q17" s="6"/>
      <c r="R17" s="6"/>
      <c r="S17" s="233" t="s">
        <v>19</v>
      </c>
      <c r="T17" s="233"/>
      <c r="U17" s="3"/>
      <c r="V17" s="6"/>
      <c r="W17" s="3"/>
    </row>
    <row r="18" spans="1:23" ht="19.5" customHeight="1">
      <c r="A18" s="97"/>
      <c r="B18" s="97"/>
      <c r="C18" s="6"/>
      <c r="D18" s="105">
        <f>data!B12</f>
        <v>2</v>
      </c>
      <c r="E18" s="105">
        <f>data!C12</f>
        <v>2</v>
      </c>
      <c r="F18" s="105">
        <f>data!D12</f>
        <v>0</v>
      </c>
      <c r="G18" s="105">
        <f>data!E12</f>
        <v>2</v>
      </c>
      <c r="H18" s="6"/>
      <c r="I18" s="6"/>
      <c r="J18" s="105">
        <f>data!D13</f>
        <v>0</v>
      </c>
      <c r="K18" s="105">
        <f>data!E13</f>
        <v>2</v>
      </c>
      <c r="L18" s="6"/>
      <c r="M18" s="6"/>
      <c r="N18" s="105">
        <f>data!C14</f>
        <v>8</v>
      </c>
      <c r="O18" s="105">
        <f>data!D14</f>
        <v>0</v>
      </c>
      <c r="P18" s="105">
        <f>data!E14</f>
        <v>0</v>
      </c>
      <c r="Q18" s="6"/>
      <c r="R18" s="6"/>
      <c r="S18" s="105">
        <f>data!D15</f>
        <v>1</v>
      </c>
      <c r="T18" s="105">
        <f>data!E15</f>
        <v>0</v>
      </c>
      <c r="U18" s="3"/>
      <c r="V18" s="6"/>
      <c r="W18" s="3"/>
    </row>
    <row r="19" spans="1:23" ht="19.5" customHeight="1">
      <c r="A19" s="97"/>
      <c r="B19" s="97"/>
      <c r="C19" s="6"/>
      <c r="D19" s="276" t="s">
        <v>20</v>
      </c>
      <c r="E19" s="276"/>
      <c r="F19" s="276"/>
      <c r="G19" s="276"/>
      <c r="H19" s="6"/>
      <c r="I19" s="6"/>
      <c r="J19" s="241" t="s">
        <v>21</v>
      </c>
      <c r="K19" s="241"/>
      <c r="L19" s="241"/>
      <c r="M19" s="6"/>
      <c r="N19" s="6"/>
      <c r="O19" s="234" t="s">
        <v>22</v>
      </c>
      <c r="P19" s="234"/>
      <c r="Q19" s="234"/>
      <c r="R19" s="234"/>
      <c r="S19" s="234"/>
      <c r="T19" s="6"/>
      <c r="U19" s="3"/>
      <c r="V19" s="6"/>
      <c r="W19" s="3"/>
    </row>
    <row r="20" spans="1:23" ht="19.5" customHeight="1">
      <c r="A20" s="97"/>
      <c r="B20" s="97"/>
      <c r="C20" s="96"/>
      <c r="D20" s="95"/>
      <c r="E20" s="91"/>
      <c r="F20" s="105">
        <f>data!D16</f>
        <v>0</v>
      </c>
      <c r="G20" s="105">
        <f>data!E16</f>
        <v>9</v>
      </c>
      <c r="H20" s="6"/>
      <c r="I20" s="96"/>
      <c r="J20" s="106">
        <f>data!C17</f>
        <v>3</v>
      </c>
      <c r="K20" s="106">
        <f>data!D17</f>
        <v>1</v>
      </c>
      <c r="L20" s="106">
        <f>data!E17</f>
        <v>0</v>
      </c>
      <c r="M20" s="6"/>
      <c r="N20" s="6"/>
      <c r="O20" s="6"/>
      <c r="P20" s="105">
        <f>data!C18</f>
        <v>3</v>
      </c>
      <c r="Q20" s="105">
        <f>data!D18</f>
        <v>1</v>
      </c>
      <c r="R20" s="105">
        <f>data!E18</f>
        <v>2</v>
      </c>
      <c r="S20" s="6"/>
      <c r="T20" s="6"/>
      <c r="U20" s="3"/>
      <c r="V20" s="6"/>
      <c r="W20" s="3"/>
    </row>
    <row r="21" spans="1:23" ht="15">
      <c r="A21" s="97"/>
      <c r="B21" s="9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3"/>
      <c r="V21" s="6"/>
      <c r="W21" s="3"/>
    </row>
    <row r="22" spans="1:23" ht="15.75" customHeight="1" thickBot="1">
      <c r="A22" s="97"/>
      <c r="B22" s="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4"/>
      <c r="V22" s="6"/>
      <c r="W22" s="3"/>
    </row>
    <row r="23" spans="1:23" ht="15">
      <c r="A23" s="9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</row>
    <row r="24" spans="1:23" ht="15">
      <c r="A24" s="251" t="s">
        <v>179</v>
      </c>
      <c r="B24" s="246"/>
      <c r="C24" s="246"/>
      <c r="D24" s="6"/>
      <c r="E24" s="254" t="s">
        <v>64</v>
      </c>
      <c r="F24" s="255"/>
      <c r="G24" s="6"/>
      <c r="H24" s="242" t="s">
        <v>177</v>
      </c>
      <c r="I24" s="258"/>
      <c r="J24" s="258"/>
      <c r="K24" s="254" t="s">
        <v>23</v>
      </c>
      <c r="L24" s="255"/>
      <c r="M24" s="248" t="s">
        <v>24</v>
      </c>
      <c r="N24" s="249"/>
      <c r="O24" s="249"/>
      <c r="P24" s="249"/>
      <c r="Q24" s="249"/>
      <c r="R24" s="249"/>
      <c r="S24" s="6"/>
      <c r="T24" s="6"/>
      <c r="U24" s="6"/>
      <c r="V24" s="6"/>
      <c r="W24" s="3"/>
    </row>
    <row r="25" spans="1:23" ht="15">
      <c r="A25" s="251" t="s">
        <v>180</v>
      </c>
      <c r="B25" s="246"/>
      <c r="C25" s="246"/>
      <c r="D25" s="6"/>
      <c r="E25" s="256"/>
      <c r="F25" s="257"/>
      <c r="G25" s="6"/>
      <c r="H25" s="245" t="s">
        <v>178</v>
      </c>
      <c r="I25" s="246"/>
      <c r="J25" s="247"/>
      <c r="K25" s="256"/>
      <c r="L25" s="257"/>
      <c r="M25" s="248" t="s">
        <v>25</v>
      </c>
      <c r="N25" s="249"/>
      <c r="O25" s="249"/>
      <c r="P25" s="249"/>
      <c r="Q25" s="249"/>
      <c r="R25" s="250"/>
      <c r="S25" s="141">
        <f>data!B12</f>
        <v>2</v>
      </c>
      <c r="T25" s="141">
        <f>data!C12</f>
        <v>2</v>
      </c>
      <c r="U25" s="141">
        <f>data!D12</f>
        <v>0</v>
      </c>
      <c r="V25" s="141">
        <f>data!E12</f>
        <v>2</v>
      </c>
      <c r="W25" s="3"/>
    </row>
    <row r="26" spans="1:23" ht="15">
      <c r="A26" s="9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3"/>
    </row>
    <row r="27" spans="1:23" ht="15">
      <c r="A27" s="9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3"/>
    </row>
    <row r="28" spans="1:23" ht="24" customHeight="1">
      <c r="A28" s="251" t="s">
        <v>171</v>
      </c>
      <c r="B28" s="245"/>
      <c r="C28" s="245"/>
      <c r="D28" s="245"/>
      <c r="E28" s="252">
        <f>BILL!F185</f>
        <v>135000</v>
      </c>
      <c r="F28" s="243"/>
      <c r="G28" s="243"/>
      <c r="H28" s="243"/>
      <c r="I28" s="6"/>
      <c r="J28" s="245" t="s">
        <v>172</v>
      </c>
      <c r="K28" s="246"/>
      <c r="L28" s="246"/>
      <c r="M28" s="253">
        <v>0</v>
      </c>
      <c r="N28" s="253"/>
      <c r="O28" s="253"/>
      <c r="P28" s="253"/>
      <c r="Q28" s="245" t="s">
        <v>173</v>
      </c>
      <c r="R28" s="246"/>
      <c r="S28" s="246"/>
      <c r="T28" s="252">
        <f>E28-M28</f>
        <v>135000</v>
      </c>
      <c r="U28" s="243"/>
      <c r="V28" s="243"/>
      <c r="W28" s="244"/>
    </row>
    <row r="29" spans="1:23" ht="20.25" customHeight="1">
      <c r="A29" s="230" t="str">
        <f>CONCATENATE(" (In words ",rupees!C6,")")</f>
        <v> (In words Rupees  One Lakh Thirty five Thousands only)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2"/>
    </row>
    <row r="30" spans="1:23" ht="28.5" customHeight="1">
      <c r="A30" s="101" t="s">
        <v>26</v>
      </c>
      <c r="B30" s="6"/>
      <c r="C30" s="6"/>
      <c r="D30" s="6"/>
      <c r="E30" s="243" t="str">
        <f>data!L2</f>
        <v>S.SURESH BABU</v>
      </c>
      <c r="F30" s="243"/>
      <c r="G30" s="243"/>
      <c r="H30" s="243"/>
      <c r="I30" s="243"/>
      <c r="J30" s="243"/>
      <c r="K30" s="243"/>
      <c r="L30" s="100" t="s">
        <v>27</v>
      </c>
      <c r="M30" s="6"/>
      <c r="N30" s="6"/>
      <c r="O30" s="243" t="str">
        <f>data!L3</f>
        <v>MRP</v>
      </c>
      <c r="P30" s="243"/>
      <c r="Q30" s="243"/>
      <c r="R30" s="243"/>
      <c r="S30" s="243"/>
      <c r="T30" s="243"/>
      <c r="U30" s="243"/>
      <c r="V30" s="243"/>
      <c r="W30" s="244"/>
    </row>
    <row r="31" spans="1:23" ht="21" customHeight="1">
      <c r="A31" s="101" t="s">
        <v>174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3"/>
    </row>
    <row r="32" spans="1:23" ht="15">
      <c r="A32" s="9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"/>
    </row>
    <row r="33" spans="1:23" ht="28.5" customHeight="1">
      <c r="A33" s="101" t="s">
        <v>28</v>
      </c>
      <c r="B33" s="6"/>
      <c r="C33" s="6"/>
      <c r="D33" s="6"/>
      <c r="E33" s="6"/>
      <c r="F33" s="6"/>
      <c r="G33" s="102" t="s">
        <v>29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"/>
    </row>
    <row r="34" spans="1:23" ht="28.5" customHeight="1">
      <c r="A34" s="101" t="s">
        <v>175</v>
      </c>
      <c r="B34" s="6"/>
      <c r="C34" s="6"/>
      <c r="D34" s="6"/>
      <c r="E34" s="6"/>
      <c r="F34" s="6"/>
      <c r="G34" s="102" t="s">
        <v>30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"/>
    </row>
    <row r="35" spans="1:23" ht="27.75" customHeight="1">
      <c r="A35" s="97"/>
      <c r="B35" s="6"/>
      <c r="C35" s="100" t="s">
        <v>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42" t="s">
        <v>31</v>
      </c>
      <c r="S35" s="242"/>
      <c r="T35" s="242"/>
      <c r="U35" s="242"/>
      <c r="V35" s="242"/>
      <c r="W35" s="3"/>
    </row>
    <row r="36" spans="1:23" ht="23.25" customHeight="1">
      <c r="A36" s="9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3"/>
    </row>
    <row r="37" spans="1:23" ht="15">
      <c r="A37" s="101" t="s">
        <v>32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3"/>
    </row>
    <row r="38" spans="1:23" ht="23.25" customHeight="1">
      <c r="A38" s="9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3"/>
    </row>
    <row r="39" spans="1:23" ht="15">
      <c r="A39" s="235" t="s">
        <v>176</v>
      </c>
      <c r="B39" s="236"/>
      <c r="C39" s="236"/>
      <c r="D39" s="236"/>
      <c r="E39" s="236"/>
      <c r="F39" s="236"/>
      <c r="G39" s="23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3"/>
    </row>
    <row r="40" spans="1:23" ht="15.75" thickBot="1">
      <c r="A40" s="238"/>
      <c r="B40" s="239"/>
      <c r="C40" s="239"/>
      <c r="D40" s="239"/>
      <c r="E40" s="239"/>
      <c r="F40" s="239"/>
      <c r="G40" s="240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4"/>
    </row>
    <row r="52" spans="17:24" ht="15">
      <c r="Q52" s="229"/>
      <c r="R52" s="229"/>
      <c r="S52" s="229"/>
      <c r="T52" s="229"/>
      <c r="U52" s="229"/>
      <c r="V52" s="229"/>
      <c r="W52" s="229"/>
      <c r="X52" s="229"/>
    </row>
  </sheetData>
  <sheetProtection password="D1E7" sheet="1"/>
  <mergeCells count="35">
    <mergeCell ref="A1:W1"/>
    <mergeCell ref="A2:W2"/>
    <mergeCell ref="M5:U7"/>
    <mergeCell ref="D9:J9"/>
    <mergeCell ref="D19:G19"/>
    <mergeCell ref="F11:M11"/>
    <mergeCell ref="S13:V13"/>
    <mergeCell ref="S11:V11"/>
    <mergeCell ref="B16:U16"/>
    <mergeCell ref="A24:C24"/>
    <mergeCell ref="E24:F25"/>
    <mergeCell ref="H24:J24"/>
    <mergeCell ref="K24:L25"/>
    <mergeCell ref="M24:R24"/>
    <mergeCell ref="A25:C25"/>
    <mergeCell ref="O30:W30"/>
    <mergeCell ref="H25:J25"/>
    <mergeCell ref="M25:R25"/>
    <mergeCell ref="J19:L19"/>
    <mergeCell ref="A28:D28"/>
    <mergeCell ref="E28:H28"/>
    <mergeCell ref="J28:L28"/>
    <mergeCell ref="M28:P28"/>
    <mergeCell ref="Q28:S28"/>
    <mergeCell ref="T28:W28"/>
    <mergeCell ref="Q52:X52"/>
    <mergeCell ref="A29:W29"/>
    <mergeCell ref="S17:T17"/>
    <mergeCell ref="O19:S19"/>
    <mergeCell ref="A39:G40"/>
    <mergeCell ref="D17:G17"/>
    <mergeCell ref="J17:K17"/>
    <mergeCell ref="N17:P17"/>
    <mergeCell ref="R35:V35"/>
    <mergeCell ref="E30:K30"/>
  </mergeCells>
  <printOptions/>
  <pageMargins left="0.78" right="0.78" top="1.12" bottom="0.75" header="0.3" footer="0.3"/>
  <pageSetup horizontalDpi="600" verticalDpi="600" orientation="portrait" paperSize="5" scale="96" r:id="rId2"/>
  <headerFooter>
    <oddFooter>&amp;LPrepared by S.Suresh,MRP,Rayadurg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2:W46"/>
  <sheetViews>
    <sheetView zoomScalePageLayoutView="0" workbookViewId="0" topLeftCell="A10">
      <selection activeCell="S12" sqref="S12"/>
    </sheetView>
  </sheetViews>
  <sheetFormatPr defaultColWidth="9.140625" defaultRowHeight="15"/>
  <cols>
    <col min="1" max="1" width="1.1484375" style="7" customWidth="1"/>
    <col min="2" max="6" width="3.8515625" style="7" customWidth="1"/>
    <col min="7" max="16" width="3.421875" style="7" customWidth="1"/>
    <col min="17" max="17" width="5.8515625" style="7" customWidth="1"/>
    <col min="18" max="18" width="3.28125" style="7" customWidth="1"/>
    <col min="19" max="21" width="3.7109375" style="7" customWidth="1"/>
    <col min="22" max="22" width="4.28125" style="7" customWidth="1"/>
    <col min="23" max="23" width="2.57421875" style="7" customWidth="1"/>
    <col min="24" max="16384" width="9.140625" style="7" customWidth="1"/>
  </cols>
  <sheetData>
    <row r="1" ht="3.75" customHeight="1" thickBot="1"/>
    <row r="2" spans="1:23" s="116" customFormat="1" ht="27" customHeight="1">
      <c r="A2" s="128"/>
      <c r="B2" s="285" t="s">
        <v>3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6"/>
    </row>
    <row r="3" spans="1:23" s="116" customFormat="1" ht="26.25" customHeight="1">
      <c r="A3" s="129"/>
      <c r="B3" s="287" t="s">
        <v>294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9"/>
    </row>
    <row r="4" spans="1:23" s="116" customFormat="1" ht="8.25" customHeight="1">
      <c r="A4" s="12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30"/>
    </row>
    <row r="5" spans="1:23" ht="13.5" thickBot="1">
      <c r="A5" s="4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8"/>
    </row>
    <row r="6" spans="1:23" ht="16.5" customHeight="1" thickBot="1">
      <c r="A6" s="46"/>
      <c r="B6" s="45" t="s">
        <v>295</v>
      </c>
      <c r="C6" s="10"/>
      <c r="D6" s="10"/>
      <c r="E6" s="290">
        <f>data!B6</f>
        <v>10140308014</v>
      </c>
      <c r="F6" s="291"/>
      <c r="G6" s="291"/>
      <c r="H6" s="291"/>
      <c r="I6" s="291"/>
      <c r="J6" s="291"/>
      <c r="K6" s="292"/>
      <c r="L6" s="10"/>
      <c r="M6" s="10"/>
      <c r="N6" s="45" t="s">
        <v>296</v>
      </c>
      <c r="O6" s="10"/>
      <c r="P6" s="10"/>
      <c r="Q6" s="10"/>
      <c r="R6" s="10"/>
      <c r="S6" s="163">
        <f>data!B2</f>
        <v>1</v>
      </c>
      <c r="T6" s="163">
        <f>data!C2</f>
        <v>0</v>
      </c>
      <c r="U6" s="163">
        <f>data!D2</f>
        <v>1</v>
      </c>
      <c r="V6" s="163">
        <f>data!E2</f>
        <v>4</v>
      </c>
      <c r="W6" s="38"/>
    </row>
    <row r="7" spans="1:23" ht="28.5" customHeight="1">
      <c r="A7" s="4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8"/>
    </row>
    <row r="8" spans="1:23" ht="6" customHeight="1">
      <c r="A8" s="4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38"/>
    </row>
    <row r="9" spans="1:23" ht="25.5" customHeight="1">
      <c r="A9" s="46"/>
      <c r="B9" s="45" t="s">
        <v>33</v>
      </c>
      <c r="C9" s="10"/>
      <c r="D9" s="10"/>
      <c r="E9" s="10"/>
      <c r="F9" s="283" t="str">
        <f>data!B8</f>
        <v>MANDAL EDUCATIONAL OFFICER</v>
      </c>
      <c r="G9" s="283"/>
      <c r="H9" s="283"/>
      <c r="I9" s="283"/>
      <c r="J9" s="283"/>
      <c r="K9" s="283"/>
      <c r="L9" s="283"/>
      <c r="M9" s="45" t="s">
        <v>297</v>
      </c>
      <c r="N9" s="10"/>
      <c r="O9" s="10"/>
      <c r="P9" s="10"/>
      <c r="Q9" s="10"/>
      <c r="R9" s="284" t="str">
        <f>data!B3</f>
        <v>STO,RAYADURG</v>
      </c>
      <c r="S9" s="284"/>
      <c r="T9" s="284"/>
      <c r="U9" s="284"/>
      <c r="V9" s="284"/>
      <c r="W9" s="38"/>
    </row>
    <row r="10" spans="1:23" ht="9" customHeight="1">
      <c r="A10" s="4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8"/>
    </row>
    <row r="11" spans="1:23" ht="16.5" customHeight="1">
      <c r="A11" s="4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38"/>
    </row>
    <row r="12" spans="1:23" ht="15" customHeight="1">
      <c r="A12" s="4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38"/>
    </row>
    <row r="13" spans="1:23" ht="16.5" customHeight="1">
      <c r="A13" s="46"/>
      <c r="B13" s="42" t="s">
        <v>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38"/>
    </row>
    <row r="14" spans="1:23" ht="0.75" customHeight="1">
      <c r="A14" s="46"/>
      <c r="B14" s="4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38"/>
    </row>
    <row r="15" spans="1:23" ht="18" customHeight="1">
      <c r="A15" s="46"/>
      <c r="B15" s="42" t="s">
        <v>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38"/>
    </row>
    <row r="16" spans="1:23" ht="17.25" customHeight="1">
      <c r="A16" s="46"/>
      <c r="B16" s="295" t="str">
        <f>data!B3</f>
        <v>STO,RAYADURG</v>
      </c>
      <c r="C16" s="295"/>
      <c r="D16" s="295"/>
      <c r="E16" s="295"/>
      <c r="F16" s="295"/>
      <c r="G16" s="295"/>
      <c r="H16" s="29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38"/>
    </row>
    <row r="17" spans="1:23" ht="24" customHeight="1" thickBot="1">
      <c r="A17" s="4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38"/>
    </row>
    <row r="18" spans="1:23" s="118" customFormat="1" ht="17.25" customHeight="1" thickBot="1">
      <c r="A18" s="131"/>
      <c r="B18" s="119"/>
      <c r="C18" s="119"/>
      <c r="D18" s="119"/>
      <c r="E18" s="119" t="s">
        <v>298</v>
      </c>
      <c r="F18" s="119"/>
      <c r="G18" s="119"/>
      <c r="H18" s="119"/>
      <c r="I18" s="119"/>
      <c r="J18" s="297">
        <f>CONCATENATE("",data!L5,"")</f>
      </c>
      <c r="K18" s="298"/>
      <c r="L18" s="299"/>
      <c r="M18" s="296" t="s">
        <v>6</v>
      </c>
      <c r="N18" s="296"/>
      <c r="O18" s="297">
        <f>CONCATENATE("",data!L6,"")</f>
      </c>
      <c r="P18" s="298"/>
      <c r="Q18" s="299"/>
      <c r="R18" s="120" t="s">
        <v>299</v>
      </c>
      <c r="S18" s="119"/>
      <c r="T18" s="300">
        <f>BILL!F185</f>
        <v>135000</v>
      </c>
      <c r="U18" s="300"/>
      <c r="V18" s="300"/>
      <c r="W18" s="301"/>
    </row>
    <row r="19" spans="1:23" ht="12.75">
      <c r="A19" s="46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32"/>
    </row>
    <row r="20" spans="1:23" ht="36" customHeight="1">
      <c r="A20" s="46"/>
      <c r="B20" s="293" t="str">
        <f>CONCATENATE("(In words ",rupees!C6,")")</f>
        <v>(In words Rupees  One Lakh Thirty five Thousands only)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1:23" s="122" customFormat="1" ht="16.5" customHeight="1">
      <c r="A21" s="13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34"/>
    </row>
    <row r="22" spans="1:23" s="122" customFormat="1" ht="12.75">
      <c r="A22" s="133"/>
      <c r="B22" s="123" t="s">
        <v>300</v>
      </c>
      <c r="C22" s="123"/>
      <c r="D22" s="123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3" t="s">
        <v>301</v>
      </c>
      <c r="V22" s="123"/>
      <c r="W22" s="134"/>
    </row>
    <row r="23" spans="1:23" ht="12.75">
      <c r="A23" s="46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38"/>
    </row>
    <row r="24" spans="1:23" ht="12.75">
      <c r="A24" s="46"/>
      <c r="B24" s="125" t="s">
        <v>302</v>
      </c>
      <c r="C24" s="125"/>
      <c r="D24" s="126"/>
      <c r="E24" s="126"/>
      <c r="F24" s="126"/>
      <c r="G24" s="126"/>
      <c r="H24" s="127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5" t="s">
        <v>303</v>
      </c>
      <c r="T24" s="10"/>
      <c r="U24" s="10"/>
      <c r="V24" s="125"/>
      <c r="W24" s="38"/>
    </row>
    <row r="25" spans="1:23" ht="12.75">
      <c r="A25" s="46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38"/>
    </row>
    <row r="26" spans="1:23" ht="12.75">
      <c r="A26" s="46"/>
      <c r="B26" s="125" t="s">
        <v>304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38"/>
    </row>
    <row r="27" spans="1:23" ht="12.75">
      <c r="A27" s="46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38"/>
    </row>
    <row r="28" spans="1:23" ht="12.75">
      <c r="A28" s="46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38"/>
    </row>
    <row r="29" spans="1:23" ht="12.75">
      <c r="A29" s="4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38"/>
    </row>
    <row r="30" spans="1:23" ht="12.75">
      <c r="A30" s="4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8"/>
    </row>
    <row r="31" spans="1:23" ht="12.75">
      <c r="A31" s="46"/>
      <c r="B31" s="10" t="s">
        <v>305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 t="s">
        <v>306</v>
      </c>
      <c r="R31" s="10"/>
      <c r="S31" s="10"/>
      <c r="T31" s="10"/>
      <c r="U31" s="10"/>
      <c r="V31" s="10"/>
      <c r="W31" s="38"/>
    </row>
    <row r="32" spans="1:23" ht="9" customHeight="1">
      <c r="A32" s="4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8"/>
    </row>
    <row r="33" spans="1:23" ht="12.75">
      <c r="A33" s="46"/>
      <c r="B33" s="10" t="s">
        <v>14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7</v>
      </c>
      <c r="T33" s="10"/>
      <c r="U33" s="10"/>
      <c r="V33" s="10"/>
      <c r="W33" s="38"/>
    </row>
    <row r="34" spans="1:23" ht="6" customHeight="1">
      <c r="A34" s="4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38"/>
    </row>
    <row r="35" spans="1:23" ht="12.75">
      <c r="A35" s="46"/>
      <c r="B35" s="10"/>
      <c r="C35" s="10"/>
      <c r="D35" s="10" t="s">
        <v>8</v>
      </c>
      <c r="E35" s="10"/>
      <c r="F35" s="10"/>
      <c r="G35" s="10"/>
      <c r="H35" s="10" t="s">
        <v>29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38"/>
    </row>
    <row r="36" spans="1:23" ht="12.75">
      <c r="A36" s="4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38"/>
    </row>
    <row r="37" spans="1:23" ht="12.75">
      <c r="A37" s="46"/>
      <c r="B37" s="10"/>
      <c r="C37" s="10"/>
      <c r="D37" s="10"/>
      <c r="E37" s="10"/>
      <c r="F37" s="10"/>
      <c r="G37" s="10"/>
      <c r="H37" s="10" t="s">
        <v>30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38"/>
    </row>
    <row r="38" spans="1:23" ht="12.75">
      <c r="A38" s="4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38"/>
    </row>
    <row r="39" spans="1:23" ht="27" customHeight="1">
      <c r="A39" s="46"/>
      <c r="B39" s="10"/>
      <c r="C39" s="10" t="s">
        <v>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 t="s">
        <v>307</v>
      </c>
      <c r="R39" s="10"/>
      <c r="S39" s="10"/>
      <c r="T39" s="10"/>
      <c r="U39" s="10"/>
      <c r="V39" s="10"/>
      <c r="W39" s="38"/>
    </row>
    <row r="40" spans="1:23" ht="12.75">
      <c r="A40" s="4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 t="s">
        <v>308</v>
      </c>
      <c r="R40" s="10"/>
      <c r="S40" s="10"/>
      <c r="T40" s="10"/>
      <c r="U40" s="10"/>
      <c r="V40" s="10"/>
      <c r="W40" s="38"/>
    </row>
    <row r="41" spans="1:23" ht="6" customHeight="1">
      <c r="A41" s="4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38"/>
    </row>
    <row r="42" spans="1:23" ht="12.75">
      <c r="A42" s="4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38"/>
    </row>
    <row r="43" spans="1:23" ht="12.75">
      <c r="A43" s="4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8"/>
    </row>
    <row r="44" spans="1:23" ht="12.75">
      <c r="A44" s="4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8"/>
    </row>
    <row r="45" spans="1:23" ht="12.75">
      <c r="A45" s="46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38"/>
    </row>
    <row r="46" spans="1:23" ht="3.75" customHeight="1" thickBot="1">
      <c r="A46" s="5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3"/>
    </row>
  </sheetData>
  <sheetProtection password="D1E7" sheet="1"/>
  <mergeCells count="11">
    <mergeCell ref="J18:L18"/>
    <mergeCell ref="F9:L9"/>
    <mergeCell ref="R9:V9"/>
    <mergeCell ref="B2:W2"/>
    <mergeCell ref="B3:W3"/>
    <mergeCell ref="E6:K6"/>
    <mergeCell ref="B20:W20"/>
    <mergeCell ref="B16:H16"/>
    <mergeCell ref="M18:N18"/>
    <mergeCell ref="O18:Q18"/>
    <mergeCell ref="T18:W18"/>
  </mergeCells>
  <printOptions horizontalCentered="1"/>
  <pageMargins left="0.57" right="0.3" top="0.79" bottom="0.41" header="0.3" footer="0.3"/>
  <pageSetup horizontalDpi="600" verticalDpi="600" orientation="portrait" paperSize="5" r:id="rId2"/>
  <headerFooter>
    <oddFooter>&amp;Lprepared by S.Suresh,MRP,Rayadurg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193"/>
  <sheetViews>
    <sheetView zoomScalePageLayoutView="0" workbookViewId="0" topLeftCell="A165">
      <selection activeCell="A185" sqref="A185:IV186"/>
    </sheetView>
  </sheetViews>
  <sheetFormatPr defaultColWidth="9.140625" defaultRowHeight="15"/>
  <cols>
    <col min="1" max="1" width="4.57421875" style="7" customWidth="1"/>
    <col min="2" max="2" width="23.00390625" style="7" bestFit="1" customWidth="1"/>
    <col min="3" max="3" width="17.57421875" style="7" bestFit="1" customWidth="1"/>
    <col min="4" max="4" width="15.57421875" style="7" bestFit="1" customWidth="1"/>
    <col min="5" max="5" width="14.7109375" style="7" customWidth="1"/>
    <col min="6" max="6" width="10.421875" style="7" customWidth="1"/>
    <col min="7" max="16384" width="9.140625" style="7" customWidth="1"/>
  </cols>
  <sheetData>
    <row r="1" spans="1:6" ht="18">
      <c r="A1" s="302" t="s">
        <v>558</v>
      </c>
      <c r="B1" s="302"/>
      <c r="C1" s="302"/>
      <c r="D1" s="302"/>
      <c r="E1" s="302"/>
      <c r="F1" s="302"/>
    </row>
    <row r="2" spans="1:6" ht="23.25">
      <c r="A2" s="306" t="str">
        <f>CONCATENATE("",data!B10," MANDAL")</f>
        <v>RAYADURG MANDAL</v>
      </c>
      <c r="B2" s="306"/>
      <c r="C2" s="306"/>
      <c r="D2" s="306"/>
      <c r="E2" s="306"/>
      <c r="F2" s="306"/>
    </row>
    <row r="3" spans="1:6" ht="51.75" customHeight="1">
      <c r="A3" s="307" t="str">
        <f>CONCATENATE("",data!L11," FOR THE MONTH OF ",data!R4," ")</f>
        <v>HONORORIUM TO COOK CUM HELPER  FOR THE MONTH OF SEPTEMBER 2011 </v>
      </c>
      <c r="B3" s="307"/>
      <c r="C3" s="307"/>
      <c r="D3" s="307"/>
      <c r="E3" s="307"/>
      <c r="F3" s="307"/>
    </row>
    <row r="4" spans="1:6" ht="52.5" customHeight="1">
      <c r="A4" s="30" t="s">
        <v>150</v>
      </c>
      <c r="B4" s="29" t="s">
        <v>36</v>
      </c>
      <c r="C4" s="164" t="s">
        <v>534</v>
      </c>
      <c r="D4" s="164" t="s">
        <v>374</v>
      </c>
      <c r="E4" s="164" t="str">
        <f>CONCATENATE("For the month of ",data!R4,"")</f>
        <v>For the month of SEPTEMBER 2011</v>
      </c>
      <c r="F4" s="29" t="s">
        <v>37</v>
      </c>
    </row>
    <row r="5" spans="1:6" ht="19.5" customHeight="1">
      <c r="A5" s="8">
        <v>1</v>
      </c>
      <c r="B5" s="174" t="s">
        <v>375</v>
      </c>
      <c r="C5" s="174" t="s">
        <v>95</v>
      </c>
      <c r="D5" s="165">
        <v>30887305012</v>
      </c>
      <c r="E5" s="173">
        <v>750</v>
      </c>
      <c r="F5" s="172">
        <f aca="true" t="shared" si="0" ref="F5:F36">SUM(E5:E5)</f>
        <v>750</v>
      </c>
    </row>
    <row r="6" spans="1:6" ht="19.5" customHeight="1">
      <c r="A6" s="8">
        <v>2</v>
      </c>
      <c r="B6" s="174" t="s">
        <v>376</v>
      </c>
      <c r="C6" s="174" t="s">
        <v>96</v>
      </c>
      <c r="D6" s="165">
        <v>11712203547</v>
      </c>
      <c r="E6" s="173">
        <v>750</v>
      </c>
      <c r="F6" s="172">
        <f t="shared" si="0"/>
        <v>750</v>
      </c>
    </row>
    <row r="7" spans="1:6" ht="19.5" customHeight="1">
      <c r="A7" s="8">
        <v>3</v>
      </c>
      <c r="B7" s="174" t="s">
        <v>377</v>
      </c>
      <c r="C7" s="174" t="s">
        <v>97</v>
      </c>
      <c r="D7" s="165">
        <v>30657488600</v>
      </c>
      <c r="E7" s="173">
        <v>750</v>
      </c>
      <c r="F7" s="172">
        <f t="shared" si="0"/>
        <v>750</v>
      </c>
    </row>
    <row r="8" spans="1:6" ht="19.5" customHeight="1">
      <c r="A8" s="8">
        <v>4</v>
      </c>
      <c r="B8" s="174" t="s">
        <v>378</v>
      </c>
      <c r="C8" s="174" t="s">
        <v>98</v>
      </c>
      <c r="D8" s="165">
        <v>11712203536</v>
      </c>
      <c r="E8" s="173">
        <v>750</v>
      </c>
      <c r="F8" s="172">
        <f t="shared" si="0"/>
        <v>750</v>
      </c>
    </row>
    <row r="9" spans="1:6" ht="19.5" customHeight="1">
      <c r="A9" s="8">
        <v>5</v>
      </c>
      <c r="B9" s="174" t="s">
        <v>379</v>
      </c>
      <c r="C9" s="174" t="s">
        <v>99</v>
      </c>
      <c r="D9" s="165">
        <v>11712204494</v>
      </c>
      <c r="E9" s="173">
        <v>750</v>
      </c>
      <c r="F9" s="172">
        <f t="shared" si="0"/>
        <v>750</v>
      </c>
    </row>
    <row r="10" spans="1:6" ht="19.5" customHeight="1">
      <c r="A10" s="8">
        <v>6</v>
      </c>
      <c r="B10" s="174" t="s">
        <v>380</v>
      </c>
      <c r="C10" s="174" t="s">
        <v>100</v>
      </c>
      <c r="D10" s="165">
        <v>30589008029</v>
      </c>
      <c r="E10" s="173">
        <v>750</v>
      </c>
      <c r="F10" s="172">
        <f t="shared" si="0"/>
        <v>750</v>
      </c>
    </row>
    <row r="11" spans="1:6" ht="19.5" customHeight="1">
      <c r="A11" s="8">
        <v>7</v>
      </c>
      <c r="B11" s="174" t="s">
        <v>381</v>
      </c>
      <c r="C11" s="174" t="s">
        <v>101</v>
      </c>
      <c r="D11" s="165">
        <v>11712204018</v>
      </c>
      <c r="E11" s="173">
        <v>750</v>
      </c>
      <c r="F11" s="172">
        <f t="shared" si="0"/>
        <v>750</v>
      </c>
    </row>
    <row r="12" spans="1:6" ht="19.5" customHeight="1">
      <c r="A12" s="8">
        <v>8</v>
      </c>
      <c r="B12" s="174" t="s">
        <v>382</v>
      </c>
      <c r="C12" s="175" t="s">
        <v>102</v>
      </c>
      <c r="D12" s="166">
        <v>30821073788</v>
      </c>
      <c r="E12" s="173">
        <v>750</v>
      </c>
      <c r="F12" s="172">
        <f t="shared" si="0"/>
        <v>750</v>
      </c>
    </row>
    <row r="13" spans="1:6" ht="19.5" customHeight="1">
      <c r="A13" s="8">
        <v>9</v>
      </c>
      <c r="B13" s="174" t="s">
        <v>383</v>
      </c>
      <c r="C13" s="174" t="s">
        <v>103</v>
      </c>
      <c r="D13" s="165">
        <v>30702230014</v>
      </c>
      <c r="E13" s="173">
        <v>750</v>
      </c>
      <c r="F13" s="172">
        <f t="shared" si="0"/>
        <v>750</v>
      </c>
    </row>
    <row r="14" spans="1:6" ht="19.5" customHeight="1">
      <c r="A14" s="8">
        <v>10</v>
      </c>
      <c r="B14" s="174" t="s">
        <v>384</v>
      </c>
      <c r="C14" s="174" t="s">
        <v>104</v>
      </c>
      <c r="D14" s="165">
        <v>11712163182</v>
      </c>
      <c r="E14" s="173">
        <v>750</v>
      </c>
      <c r="F14" s="172">
        <f t="shared" si="0"/>
        <v>750</v>
      </c>
    </row>
    <row r="15" spans="1:6" ht="19.5" customHeight="1">
      <c r="A15" s="8">
        <v>11</v>
      </c>
      <c r="B15" s="174" t="s">
        <v>385</v>
      </c>
      <c r="C15" s="174" t="s">
        <v>105</v>
      </c>
      <c r="D15" s="165">
        <v>11712163160</v>
      </c>
      <c r="E15" s="173">
        <v>750</v>
      </c>
      <c r="F15" s="172">
        <f t="shared" si="0"/>
        <v>750</v>
      </c>
    </row>
    <row r="16" spans="1:6" ht="19.5" customHeight="1">
      <c r="A16" s="8">
        <v>12</v>
      </c>
      <c r="B16" s="174" t="s">
        <v>386</v>
      </c>
      <c r="C16" s="174" t="s">
        <v>106</v>
      </c>
      <c r="D16" s="165">
        <v>11712163228</v>
      </c>
      <c r="E16" s="173">
        <v>750</v>
      </c>
      <c r="F16" s="172">
        <f t="shared" si="0"/>
        <v>750</v>
      </c>
    </row>
    <row r="17" spans="1:6" ht="19.5" customHeight="1">
      <c r="A17" s="8">
        <v>13</v>
      </c>
      <c r="B17" s="174" t="s">
        <v>387</v>
      </c>
      <c r="C17" s="174" t="s">
        <v>107</v>
      </c>
      <c r="D17" s="167">
        <v>11712163807</v>
      </c>
      <c r="E17" s="173">
        <v>750</v>
      </c>
      <c r="F17" s="172">
        <f t="shared" si="0"/>
        <v>750</v>
      </c>
    </row>
    <row r="18" spans="1:6" ht="19.5" customHeight="1">
      <c r="A18" s="8">
        <v>14</v>
      </c>
      <c r="B18" s="176" t="s">
        <v>389</v>
      </c>
      <c r="C18" s="176" t="s">
        <v>108</v>
      </c>
      <c r="D18" s="168">
        <v>30544697917</v>
      </c>
      <c r="E18" s="173">
        <v>750</v>
      </c>
      <c r="F18" s="172">
        <f t="shared" si="0"/>
        <v>750</v>
      </c>
    </row>
    <row r="19" spans="1:6" ht="19.5" customHeight="1">
      <c r="A19" s="8">
        <v>15</v>
      </c>
      <c r="B19" s="174" t="s">
        <v>390</v>
      </c>
      <c r="C19" s="174" t="s">
        <v>109</v>
      </c>
      <c r="D19" s="165">
        <v>11712163079</v>
      </c>
      <c r="E19" s="173">
        <v>750</v>
      </c>
      <c r="F19" s="172">
        <f t="shared" si="0"/>
        <v>750</v>
      </c>
    </row>
    <row r="20" spans="1:6" ht="19.5" customHeight="1">
      <c r="A20" s="8">
        <v>16</v>
      </c>
      <c r="B20" s="176" t="s">
        <v>391</v>
      </c>
      <c r="C20" s="176" t="s">
        <v>110</v>
      </c>
      <c r="D20" s="168">
        <v>30368578683</v>
      </c>
      <c r="E20" s="173">
        <v>750</v>
      </c>
      <c r="F20" s="172">
        <f t="shared" si="0"/>
        <v>750</v>
      </c>
    </row>
    <row r="21" spans="1:6" ht="19.5" customHeight="1">
      <c r="A21" s="8">
        <v>17</v>
      </c>
      <c r="B21" s="176" t="s">
        <v>392</v>
      </c>
      <c r="C21" s="176" t="s">
        <v>111</v>
      </c>
      <c r="D21" s="169">
        <v>30504649289</v>
      </c>
      <c r="E21" s="173">
        <v>750</v>
      </c>
      <c r="F21" s="172">
        <f t="shared" si="0"/>
        <v>750</v>
      </c>
    </row>
    <row r="22" spans="1:6" ht="19.5" customHeight="1">
      <c r="A22" s="8">
        <v>18</v>
      </c>
      <c r="B22" s="176" t="s">
        <v>393</v>
      </c>
      <c r="C22" s="176" t="s">
        <v>112</v>
      </c>
      <c r="D22" s="169">
        <v>30452411901</v>
      </c>
      <c r="E22" s="173">
        <v>750</v>
      </c>
      <c r="F22" s="172">
        <f t="shared" si="0"/>
        <v>750</v>
      </c>
    </row>
    <row r="23" spans="1:6" ht="19.5" customHeight="1">
      <c r="A23" s="8">
        <v>19</v>
      </c>
      <c r="B23" s="174" t="s">
        <v>394</v>
      </c>
      <c r="C23" s="174" t="s">
        <v>113</v>
      </c>
      <c r="D23" s="165">
        <v>11712204608</v>
      </c>
      <c r="E23" s="173">
        <v>750</v>
      </c>
      <c r="F23" s="172">
        <f t="shared" si="0"/>
        <v>750</v>
      </c>
    </row>
    <row r="24" spans="1:6" ht="19.5" customHeight="1">
      <c r="A24" s="8">
        <v>20</v>
      </c>
      <c r="B24" s="174" t="s">
        <v>395</v>
      </c>
      <c r="C24" s="174" t="s">
        <v>114</v>
      </c>
      <c r="D24" s="165">
        <v>30589014055</v>
      </c>
      <c r="E24" s="173">
        <v>750</v>
      </c>
      <c r="F24" s="172">
        <f t="shared" si="0"/>
        <v>750</v>
      </c>
    </row>
    <row r="25" spans="1:6" ht="19.5" customHeight="1">
      <c r="A25" s="8">
        <v>21</v>
      </c>
      <c r="B25" s="174" t="s">
        <v>396</v>
      </c>
      <c r="C25" s="174" t="s">
        <v>115</v>
      </c>
      <c r="D25" s="165">
        <v>11712204325</v>
      </c>
      <c r="E25" s="173">
        <v>750</v>
      </c>
      <c r="F25" s="172">
        <f t="shared" si="0"/>
        <v>750</v>
      </c>
    </row>
    <row r="26" spans="1:6" ht="19.5" customHeight="1">
      <c r="A26" s="8">
        <v>22</v>
      </c>
      <c r="B26" s="176" t="s">
        <v>397</v>
      </c>
      <c r="C26" s="176" t="s">
        <v>116</v>
      </c>
      <c r="D26" s="169">
        <v>30445129129</v>
      </c>
      <c r="E26" s="173">
        <v>750</v>
      </c>
      <c r="F26" s="172">
        <f t="shared" si="0"/>
        <v>750</v>
      </c>
    </row>
    <row r="27" spans="1:6" ht="19.5" customHeight="1">
      <c r="A27" s="8">
        <v>23</v>
      </c>
      <c r="B27" s="176" t="s">
        <v>38</v>
      </c>
      <c r="C27" s="176" t="s">
        <v>117</v>
      </c>
      <c r="D27" s="168">
        <v>30492196452</v>
      </c>
      <c r="E27" s="173">
        <v>750</v>
      </c>
      <c r="F27" s="172">
        <f t="shared" si="0"/>
        <v>750</v>
      </c>
    </row>
    <row r="28" spans="1:6" ht="19.5" customHeight="1">
      <c r="A28" s="8">
        <v>24</v>
      </c>
      <c r="B28" s="174" t="s">
        <v>398</v>
      </c>
      <c r="C28" s="174" t="s">
        <v>118</v>
      </c>
      <c r="D28" s="165">
        <v>11712163502</v>
      </c>
      <c r="E28" s="173">
        <v>750</v>
      </c>
      <c r="F28" s="172">
        <f t="shared" si="0"/>
        <v>750</v>
      </c>
    </row>
    <row r="29" spans="1:6" ht="19.5" customHeight="1">
      <c r="A29" s="8">
        <v>25</v>
      </c>
      <c r="B29" s="174" t="s">
        <v>399</v>
      </c>
      <c r="C29" s="174" t="s">
        <v>119</v>
      </c>
      <c r="D29" s="165">
        <v>11712206297</v>
      </c>
      <c r="E29" s="173">
        <v>750</v>
      </c>
      <c r="F29" s="172">
        <f t="shared" si="0"/>
        <v>750</v>
      </c>
    </row>
    <row r="30" spans="1:6" ht="19.5" customHeight="1">
      <c r="A30" s="8">
        <v>26</v>
      </c>
      <c r="B30" s="174" t="s">
        <v>400</v>
      </c>
      <c r="C30" s="174" t="s">
        <v>120</v>
      </c>
      <c r="D30" s="165">
        <v>11712198739</v>
      </c>
      <c r="E30" s="173">
        <v>750</v>
      </c>
      <c r="F30" s="172">
        <f t="shared" si="0"/>
        <v>750</v>
      </c>
    </row>
    <row r="31" spans="1:6" ht="19.5" customHeight="1">
      <c r="A31" s="8">
        <v>27</v>
      </c>
      <c r="B31" s="174" t="s">
        <v>401</v>
      </c>
      <c r="C31" s="174" t="s">
        <v>121</v>
      </c>
      <c r="D31" s="165">
        <v>11712163262</v>
      </c>
      <c r="E31" s="173">
        <v>750</v>
      </c>
      <c r="F31" s="172">
        <f t="shared" si="0"/>
        <v>750</v>
      </c>
    </row>
    <row r="32" spans="1:6" ht="19.5" customHeight="1">
      <c r="A32" s="8">
        <v>28</v>
      </c>
      <c r="B32" s="174" t="s">
        <v>402</v>
      </c>
      <c r="C32" s="174" t="s">
        <v>122</v>
      </c>
      <c r="D32" s="165">
        <v>30660009688</v>
      </c>
      <c r="E32" s="173">
        <v>750</v>
      </c>
      <c r="F32" s="172">
        <f t="shared" si="0"/>
        <v>750</v>
      </c>
    </row>
    <row r="33" spans="1:6" ht="19.5" customHeight="1">
      <c r="A33" s="8">
        <v>29</v>
      </c>
      <c r="B33" s="176" t="s">
        <v>403</v>
      </c>
      <c r="C33" s="176" t="s">
        <v>123</v>
      </c>
      <c r="D33" s="168">
        <v>30544697815</v>
      </c>
      <c r="E33" s="173">
        <v>750</v>
      </c>
      <c r="F33" s="172">
        <f t="shared" si="0"/>
        <v>750</v>
      </c>
    </row>
    <row r="34" spans="1:6" ht="19.5" customHeight="1">
      <c r="A34" s="8">
        <v>30</v>
      </c>
      <c r="B34" s="174" t="s">
        <v>404</v>
      </c>
      <c r="C34" s="174" t="s">
        <v>124</v>
      </c>
      <c r="D34" s="165">
        <v>11712163115</v>
      </c>
      <c r="E34" s="173">
        <v>750</v>
      </c>
      <c r="F34" s="172">
        <f t="shared" si="0"/>
        <v>750</v>
      </c>
    </row>
    <row r="35" spans="1:6" ht="19.5" customHeight="1">
      <c r="A35" s="8">
        <v>31</v>
      </c>
      <c r="B35" s="174" t="s">
        <v>405</v>
      </c>
      <c r="C35" s="174" t="s">
        <v>125</v>
      </c>
      <c r="D35" s="165">
        <v>11712163240</v>
      </c>
      <c r="E35" s="173">
        <v>750</v>
      </c>
      <c r="F35" s="172">
        <f t="shared" si="0"/>
        <v>750</v>
      </c>
    </row>
    <row r="36" spans="1:6" ht="19.5" customHeight="1">
      <c r="A36" s="8">
        <v>32</v>
      </c>
      <c r="B36" s="174" t="s">
        <v>39</v>
      </c>
      <c r="C36" s="174" t="s">
        <v>126</v>
      </c>
      <c r="D36" s="165">
        <v>11712162951</v>
      </c>
      <c r="E36" s="173">
        <v>750</v>
      </c>
      <c r="F36" s="172">
        <f t="shared" si="0"/>
        <v>750</v>
      </c>
    </row>
    <row r="37" spans="1:6" ht="19.5" customHeight="1">
      <c r="A37" s="8">
        <v>33</v>
      </c>
      <c r="B37" s="177" t="s">
        <v>406</v>
      </c>
      <c r="C37" s="176" t="s">
        <v>127</v>
      </c>
      <c r="D37" s="165">
        <v>11712163057</v>
      </c>
      <c r="E37" s="173">
        <v>750</v>
      </c>
      <c r="F37" s="172">
        <f aca="true" t="shared" si="1" ref="F37:F68">SUM(E37:E37)</f>
        <v>750</v>
      </c>
    </row>
    <row r="38" spans="1:6" ht="19.5" customHeight="1">
      <c r="A38" s="8">
        <v>34</v>
      </c>
      <c r="B38" s="174" t="s">
        <v>407</v>
      </c>
      <c r="C38" s="174" t="s">
        <v>128</v>
      </c>
      <c r="D38" s="165">
        <v>11712195524</v>
      </c>
      <c r="E38" s="173">
        <v>750</v>
      </c>
      <c r="F38" s="172">
        <f t="shared" si="1"/>
        <v>750</v>
      </c>
    </row>
    <row r="39" spans="1:6" ht="19.5" customHeight="1">
      <c r="A39" s="8">
        <v>35</v>
      </c>
      <c r="B39" s="174" t="s">
        <v>408</v>
      </c>
      <c r="C39" s="174" t="s">
        <v>129</v>
      </c>
      <c r="D39" s="165">
        <v>11712195625</v>
      </c>
      <c r="E39" s="173">
        <v>750</v>
      </c>
      <c r="F39" s="172">
        <f t="shared" si="1"/>
        <v>750</v>
      </c>
    </row>
    <row r="40" spans="1:6" ht="19.5" customHeight="1">
      <c r="A40" s="8">
        <v>36</v>
      </c>
      <c r="B40" s="174" t="s">
        <v>409</v>
      </c>
      <c r="C40" s="174" t="s">
        <v>129</v>
      </c>
      <c r="D40" s="165">
        <v>11712195625</v>
      </c>
      <c r="E40" s="173">
        <v>750</v>
      </c>
      <c r="F40" s="172">
        <f t="shared" si="1"/>
        <v>750</v>
      </c>
    </row>
    <row r="41" spans="1:6" ht="19.5" customHeight="1">
      <c r="A41" s="8">
        <v>37</v>
      </c>
      <c r="B41" s="174" t="s">
        <v>410</v>
      </c>
      <c r="C41" s="174" t="s">
        <v>129</v>
      </c>
      <c r="D41" s="165">
        <v>11712195625</v>
      </c>
      <c r="E41" s="173">
        <v>750</v>
      </c>
      <c r="F41" s="172">
        <f t="shared" si="1"/>
        <v>750</v>
      </c>
    </row>
    <row r="42" spans="1:6" ht="19.5" customHeight="1">
      <c r="A42" s="8">
        <v>38</v>
      </c>
      <c r="B42" s="174" t="s">
        <v>411</v>
      </c>
      <c r="C42" s="174" t="s">
        <v>129</v>
      </c>
      <c r="D42" s="165">
        <v>11712195625</v>
      </c>
      <c r="E42" s="173">
        <v>750</v>
      </c>
      <c r="F42" s="172">
        <f t="shared" si="1"/>
        <v>750</v>
      </c>
    </row>
    <row r="43" spans="1:6" ht="19.5" customHeight="1">
      <c r="A43" s="8">
        <v>39</v>
      </c>
      <c r="B43" s="174" t="s">
        <v>412</v>
      </c>
      <c r="C43" s="174" t="s">
        <v>130</v>
      </c>
      <c r="D43" s="165">
        <v>11712195159</v>
      </c>
      <c r="E43" s="173">
        <v>750</v>
      </c>
      <c r="F43" s="172">
        <f t="shared" si="1"/>
        <v>750</v>
      </c>
    </row>
    <row r="44" spans="1:6" ht="19.5" customHeight="1">
      <c r="A44" s="8">
        <v>40</v>
      </c>
      <c r="B44" s="177" t="s">
        <v>413</v>
      </c>
      <c r="C44" s="176" t="s">
        <v>131</v>
      </c>
      <c r="D44" s="165">
        <v>11712203478</v>
      </c>
      <c r="E44" s="173">
        <v>750</v>
      </c>
      <c r="F44" s="172">
        <f t="shared" si="1"/>
        <v>750</v>
      </c>
    </row>
    <row r="45" spans="1:6" ht="19.5" customHeight="1">
      <c r="A45" s="8">
        <v>41</v>
      </c>
      <c r="B45" s="174" t="s">
        <v>414</v>
      </c>
      <c r="C45" s="174" t="s">
        <v>132</v>
      </c>
      <c r="D45" s="165">
        <v>31340276540</v>
      </c>
      <c r="E45" s="173">
        <v>750</v>
      </c>
      <c r="F45" s="172">
        <f t="shared" si="1"/>
        <v>750</v>
      </c>
    </row>
    <row r="46" spans="1:6" ht="19.5" customHeight="1">
      <c r="A46" s="8">
        <v>42</v>
      </c>
      <c r="B46" s="174" t="s">
        <v>415</v>
      </c>
      <c r="C46" s="174" t="s">
        <v>133</v>
      </c>
      <c r="D46" s="165">
        <v>11712163002</v>
      </c>
      <c r="E46" s="173">
        <v>750</v>
      </c>
      <c r="F46" s="172">
        <f t="shared" si="1"/>
        <v>750</v>
      </c>
    </row>
    <row r="47" spans="1:6" ht="19.5" customHeight="1">
      <c r="A47" s="8">
        <v>43</v>
      </c>
      <c r="B47" s="174" t="s">
        <v>416</v>
      </c>
      <c r="C47" s="174" t="s">
        <v>134</v>
      </c>
      <c r="D47" s="165">
        <v>11712195546</v>
      </c>
      <c r="E47" s="173">
        <v>750</v>
      </c>
      <c r="F47" s="172">
        <f t="shared" si="1"/>
        <v>750</v>
      </c>
    </row>
    <row r="48" spans="1:6" ht="19.5" customHeight="1">
      <c r="A48" s="8">
        <v>44</v>
      </c>
      <c r="B48" s="174" t="s">
        <v>417</v>
      </c>
      <c r="C48" s="174" t="s">
        <v>135</v>
      </c>
      <c r="D48" s="165">
        <v>11712195455</v>
      </c>
      <c r="E48" s="173">
        <v>750</v>
      </c>
      <c r="F48" s="172">
        <f t="shared" si="1"/>
        <v>750</v>
      </c>
    </row>
    <row r="49" spans="1:6" ht="19.5" customHeight="1">
      <c r="A49" s="8">
        <v>45</v>
      </c>
      <c r="B49" s="174" t="s">
        <v>418</v>
      </c>
      <c r="C49" s="174" t="s">
        <v>136</v>
      </c>
      <c r="D49" s="165">
        <v>11712162984</v>
      </c>
      <c r="E49" s="173">
        <v>750</v>
      </c>
      <c r="F49" s="172">
        <f t="shared" si="1"/>
        <v>750</v>
      </c>
    </row>
    <row r="50" spans="1:6" ht="19.5" customHeight="1">
      <c r="A50" s="8">
        <v>46</v>
      </c>
      <c r="B50" s="174" t="s">
        <v>40</v>
      </c>
      <c r="C50" s="174" t="s">
        <v>137</v>
      </c>
      <c r="D50" s="165">
        <v>11712195217</v>
      </c>
      <c r="E50" s="173">
        <v>750</v>
      </c>
      <c r="F50" s="172">
        <f t="shared" si="1"/>
        <v>750</v>
      </c>
    </row>
    <row r="51" spans="1:6" ht="19.5" customHeight="1">
      <c r="A51" s="8">
        <v>47</v>
      </c>
      <c r="B51" s="174" t="s">
        <v>419</v>
      </c>
      <c r="C51" s="174" t="s">
        <v>138</v>
      </c>
      <c r="D51" s="165">
        <v>11712162973</v>
      </c>
      <c r="E51" s="173">
        <v>750</v>
      </c>
      <c r="F51" s="172">
        <f t="shared" si="1"/>
        <v>750</v>
      </c>
    </row>
    <row r="52" spans="1:6" ht="19.5" customHeight="1">
      <c r="A52" s="8">
        <v>48</v>
      </c>
      <c r="B52" s="174" t="s">
        <v>420</v>
      </c>
      <c r="C52" s="174" t="s">
        <v>139</v>
      </c>
      <c r="D52" s="165">
        <v>11712202861</v>
      </c>
      <c r="E52" s="173">
        <v>750</v>
      </c>
      <c r="F52" s="172">
        <f t="shared" si="1"/>
        <v>750</v>
      </c>
    </row>
    <row r="53" spans="1:6" ht="19.5" customHeight="1">
      <c r="A53" s="8">
        <v>49</v>
      </c>
      <c r="B53" s="174" t="s">
        <v>421</v>
      </c>
      <c r="C53" s="174" t="s">
        <v>140</v>
      </c>
      <c r="D53" s="165">
        <v>11712195182</v>
      </c>
      <c r="E53" s="173">
        <v>750</v>
      </c>
      <c r="F53" s="172">
        <f t="shared" si="1"/>
        <v>750</v>
      </c>
    </row>
    <row r="54" spans="1:6" ht="19.5" customHeight="1">
      <c r="A54" s="8">
        <v>50</v>
      </c>
      <c r="B54" s="174" t="s">
        <v>422</v>
      </c>
      <c r="C54" s="174" t="s">
        <v>141</v>
      </c>
      <c r="D54" s="165">
        <v>11712195251</v>
      </c>
      <c r="E54" s="173">
        <v>750</v>
      </c>
      <c r="F54" s="172">
        <f t="shared" si="1"/>
        <v>750</v>
      </c>
    </row>
    <row r="55" spans="1:6" ht="19.5" customHeight="1">
      <c r="A55" s="8">
        <v>51</v>
      </c>
      <c r="B55" s="174" t="s">
        <v>423</v>
      </c>
      <c r="C55" s="174" t="s">
        <v>142</v>
      </c>
      <c r="D55" s="165">
        <v>11712195193</v>
      </c>
      <c r="E55" s="173">
        <v>750</v>
      </c>
      <c r="F55" s="172">
        <f t="shared" si="1"/>
        <v>750</v>
      </c>
    </row>
    <row r="56" spans="1:6" ht="19.5" customHeight="1">
      <c r="A56" s="8">
        <v>52</v>
      </c>
      <c r="B56" s="174" t="s">
        <v>424</v>
      </c>
      <c r="C56" s="174" t="s">
        <v>143</v>
      </c>
      <c r="D56" s="165">
        <v>11712195513</v>
      </c>
      <c r="E56" s="173">
        <v>750</v>
      </c>
      <c r="F56" s="172">
        <f t="shared" si="1"/>
        <v>750</v>
      </c>
    </row>
    <row r="57" spans="1:6" ht="19.5" customHeight="1">
      <c r="A57" s="8">
        <v>53</v>
      </c>
      <c r="B57" s="174" t="s">
        <v>425</v>
      </c>
      <c r="C57" s="174" t="s">
        <v>137</v>
      </c>
      <c r="D57" s="165">
        <v>11712195217</v>
      </c>
      <c r="E57" s="173">
        <v>750</v>
      </c>
      <c r="F57" s="172">
        <f t="shared" si="1"/>
        <v>750</v>
      </c>
    </row>
    <row r="58" spans="1:6" ht="19.5" customHeight="1">
      <c r="A58" s="8">
        <v>54</v>
      </c>
      <c r="B58" s="174" t="s">
        <v>426</v>
      </c>
      <c r="C58" s="174" t="s">
        <v>144</v>
      </c>
      <c r="D58" s="165">
        <v>11712195513</v>
      </c>
      <c r="E58" s="173">
        <v>750</v>
      </c>
      <c r="F58" s="172">
        <f t="shared" si="1"/>
        <v>750</v>
      </c>
    </row>
    <row r="59" spans="1:6" ht="19.5" customHeight="1">
      <c r="A59" s="8">
        <v>55</v>
      </c>
      <c r="B59" s="178" t="s">
        <v>41</v>
      </c>
      <c r="C59" s="174" t="s">
        <v>145</v>
      </c>
      <c r="D59" s="165">
        <v>30918612227</v>
      </c>
      <c r="E59" s="173">
        <v>750</v>
      </c>
      <c r="F59" s="172">
        <f t="shared" si="1"/>
        <v>750</v>
      </c>
    </row>
    <row r="60" spans="1:6" ht="19.5" customHeight="1">
      <c r="A60" s="8">
        <v>56</v>
      </c>
      <c r="B60" s="178" t="s">
        <v>42</v>
      </c>
      <c r="C60" s="174" t="s">
        <v>146</v>
      </c>
      <c r="D60" s="165">
        <v>11712163013</v>
      </c>
      <c r="E60" s="173">
        <v>750</v>
      </c>
      <c r="F60" s="172">
        <f t="shared" si="1"/>
        <v>750</v>
      </c>
    </row>
    <row r="61" spans="1:6" ht="19.5" customHeight="1">
      <c r="A61" s="8">
        <v>57</v>
      </c>
      <c r="B61" s="178" t="s">
        <v>43</v>
      </c>
      <c r="C61" s="174" t="s">
        <v>143</v>
      </c>
      <c r="D61" s="165">
        <v>30560329646</v>
      </c>
      <c r="E61" s="173">
        <v>750</v>
      </c>
      <c r="F61" s="172">
        <f t="shared" si="1"/>
        <v>750</v>
      </c>
    </row>
    <row r="62" spans="1:6" ht="19.5" customHeight="1">
      <c r="A62" s="8">
        <v>58</v>
      </c>
      <c r="B62" s="178" t="s">
        <v>44</v>
      </c>
      <c r="C62" s="174" t="s">
        <v>147</v>
      </c>
      <c r="D62" s="165">
        <v>11712195046</v>
      </c>
      <c r="E62" s="173">
        <v>750</v>
      </c>
      <c r="F62" s="172">
        <f t="shared" si="1"/>
        <v>750</v>
      </c>
    </row>
    <row r="63" spans="1:6" ht="19.5" customHeight="1">
      <c r="A63" s="8">
        <v>59</v>
      </c>
      <c r="B63" s="178" t="s">
        <v>45</v>
      </c>
      <c r="C63" s="174" t="s">
        <v>148</v>
      </c>
      <c r="D63" s="165">
        <v>11712195046</v>
      </c>
      <c r="E63" s="173">
        <v>750</v>
      </c>
      <c r="F63" s="172">
        <f t="shared" si="1"/>
        <v>750</v>
      </c>
    </row>
    <row r="64" spans="1:6" ht="19.5" customHeight="1">
      <c r="A64" s="8">
        <v>60</v>
      </c>
      <c r="B64" s="178" t="s">
        <v>46</v>
      </c>
      <c r="C64" s="174" t="s">
        <v>149</v>
      </c>
      <c r="D64" s="165">
        <v>11712196301</v>
      </c>
      <c r="E64" s="173">
        <v>750</v>
      </c>
      <c r="F64" s="172">
        <f t="shared" si="1"/>
        <v>750</v>
      </c>
    </row>
    <row r="65" spans="1:6" ht="19.5" customHeight="1">
      <c r="A65" s="8">
        <v>61</v>
      </c>
      <c r="B65" s="179" t="s">
        <v>375</v>
      </c>
      <c r="C65" s="179" t="s">
        <v>427</v>
      </c>
      <c r="D65" s="170">
        <v>11712203853</v>
      </c>
      <c r="E65" s="173">
        <v>750</v>
      </c>
      <c r="F65" s="172">
        <f t="shared" si="1"/>
        <v>750</v>
      </c>
    </row>
    <row r="66" spans="1:6" ht="19.5" customHeight="1">
      <c r="A66" s="8">
        <v>62</v>
      </c>
      <c r="B66" s="179" t="s">
        <v>376</v>
      </c>
      <c r="C66" s="179" t="s">
        <v>428</v>
      </c>
      <c r="D66" s="170">
        <v>31473952257</v>
      </c>
      <c r="E66" s="173">
        <v>750</v>
      </c>
      <c r="F66" s="172">
        <f t="shared" si="1"/>
        <v>750</v>
      </c>
    </row>
    <row r="67" spans="1:6" ht="19.5" customHeight="1">
      <c r="A67" s="8">
        <v>63</v>
      </c>
      <c r="B67" s="179" t="s">
        <v>376</v>
      </c>
      <c r="C67" s="179" t="s">
        <v>429</v>
      </c>
      <c r="D67" s="170">
        <v>31472489707</v>
      </c>
      <c r="E67" s="173">
        <v>750</v>
      </c>
      <c r="F67" s="172">
        <f t="shared" si="1"/>
        <v>750</v>
      </c>
    </row>
    <row r="68" spans="1:6" ht="19.5" customHeight="1">
      <c r="A68" s="8">
        <v>64</v>
      </c>
      <c r="B68" s="179" t="s">
        <v>377</v>
      </c>
      <c r="C68" s="179" t="s">
        <v>430</v>
      </c>
      <c r="D68" s="170">
        <v>31473356866</v>
      </c>
      <c r="E68" s="173">
        <v>750</v>
      </c>
      <c r="F68" s="172">
        <f t="shared" si="1"/>
        <v>750</v>
      </c>
    </row>
    <row r="69" spans="1:6" ht="19.5" customHeight="1">
      <c r="A69" s="8">
        <v>65</v>
      </c>
      <c r="B69" s="179" t="s">
        <v>378</v>
      </c>
      <c r="C69" s="179" t="s">
        <v>431</v>
      </c>
      <c r="D69" s="170">
        <v>31479301491</v>
      </c>
      <c r="E69" s="173">
        <v>750</v>
      </c>
      <c r="F69" s="172">
        <f aca="true" t="shared" si="2" ref="F69:F100">SUM(E69:E69)</f>
        <v>750</v>
      </c>
    </row>
    <row r="70" spans="1:6" ht="19.5" customHeight="1">
      <c r="A70" s="8">
        <v>66</v>
      </c>
      <c r="B70" s="179" t="s">
        <v>378</v>
      </c>
      <c r="C70" s="179" t="s">
        <v>432</v>
      </c>
      <c r="D70" s="170">
        <v>31485975791</v>
      </c>
      <c r="E70" s="173">
        <v>750</v>
      </c>
      <c r="F70" s="172">
        <f t="shared" si="2"/>
        <v>750</v>
      </c>
    </row>
    <row r="71" spans="1:6" ht="19.5" customHeight="1">
      <c r="A71" s="8">
        <v>67</v>
      </c>
      <c r="B71" s="179" t="s">
        <v>379</v>
      </c>
      <c r="C71" s="179" t="s">
        <v>100</v>
      </c>
      <c r="D71" s="170">
        <v>31444516043</v>
      </c>
      <c r="E71" s="173">
        <v>750</v>
      </c>
      <c r="F71" s="172">
        <f t="shared" si="2"/>
        <v>750</v>
      </c>
    </row>
    <row r="72" spans="1:6" ht="19.5" customHeight="1">
      <c r="A72" s="8">
        <v>68</v>
      </c>
      <c r="B72" s="179" t="s">
        <v>380</v>
      </c>
      <c r="C72" s="179" t="s">
        <v>433</v>
      </c>
      <c r="D72" s="170">
        <v>31499126060</v>
      </c>
      <c r="E72" s="173">
        <v>750</v>
      </c>
      <c r="F72" s="172">
        <f t="shared" si="2"/>
        <v>750</v>
      </c>
    </row>
    <row r="73" spans="1:6" ht="19.5" customHeight="1">
      <c r="A73" s="8">
        <v>69</v>
      </c>
      <c r="B73" s="179" t="s">
        <v>380</v>
      </c>
      <c r="C73" s="179" t="s">
        <v>434</v>
      </c>
      <c r="D73" s="170">
        <v>31501843952</v>
      </c>
      <c r="E73" s="173">
        <v>750</v>
      </c>
      <c r="F73" s="172">
        <f t="shared" si="2"/>
        <v>750</v>
      </c>
    </row>
    <row r="74" spans="1:6" ht="19.5" customHeight="1">
      <c r="A74" s="8">
        <v>70</v>
      </c>
      <c r="B74" s="179" t="s">
        <v>381</v>
      </c>
      <c r="C74" s="179" t="s">
        <v>435</v>
      </c>
      <c r="D74" s="170">
        <v>31484412253</v>
      </c>
      <c r="E74" s="173">
        <v>750</v>
      </c>
      <c r="F74" s="172">
        <f t="shared" si="2"/>
        <v>750</v>
      </c>
    </row>
    <row r="75" spans="1:6" ht="19.5" customHeight="1">
      <c r="A75" s="8">
        <v>71</v>
      </c>
      <c r="B75" s="179" t="s">
        <v>381</v>
      </c>
      <c r="C75" s="179" t="s">
        <v>436</v>
      </c>
      <c r="D75" s="170">
        <v>31461884857</v>
      </c>
      <c r="E75" s="173">
        <v>750</v>
      </c>
      <c r="F75" s="172">
        <f t="shared" si="2"/>
        <v>750</v>
      </c>
    </row>
    <row r="76" spans="1:6" ht="19.5" customHeight="1">
      <c r="A76" s="8">
        <v>72</v>
      </c>
      <c r="B76" s="179" t="s">
        <v>381</v>
      </c>
      <c r="C76" s="179" t="s">
        <v>437</v>
      </c>
      <c r="D76" s="170">
        <v>31456241164</v>
      </c>
      <c r="E76" s="173">
        <v>750</v>
      </c>
      <c r="F76" s="172">
        <f t="shared" si="2"/>
        <v>750</v>
      </c>
    </row>
    <row r="77" spans="1:6" ht="19.5" customHeight="1">
      <c r="A77" s="8">
        <v>73</v>
      </c>
      <c r="B77" s="179" t="s">
        <v>381</v>
      </c>
      <c r="C77" s="179" t="s">
        <v>438</v>
      </c>
      <c r="D77" s="170">
        <v>31461885090</v>
      </c>
      <c r="E77" s="173">
        <v>750</v>
      </c>
      <c r="F77" s="172">
        <f t="shared" si="2"/>
        <v>750</v>
      </c>
    </row>
    <row r="78" spans="1:6" ht="19.5" customHeight="1">
      <c r="A78" s="8">
        <v>74</v>
      </c>
      <c r="B78" s="179" t="s">
        <v>382</v>
      </c>
      <c r="C78" s="179" t="s">
        <v>439</v>
      </c>
      <c r="D78" s="170">
        <v>39473387748</v>
      </c>
      <c r="E78" s="173">
        <v>750</v>
      </c>
      <c r="F78" s="172">
        <f t="shared" si="2"/>
        <v>750</v>
      </c>
    </row>
    <row r="79" spans="1:6" ht="19.5" customHeight="1">
      <c r="A79" s="8">
        <v>75</v>
      </c>
      <c r="B79" s="179" t="s">
        <v>382</v>
      </c>
      <c r="C79" s="179" t="s">
        <v>440</v>
      </c>
      <c r="D79" s="170">
        <v>31511106495</v>
      </c>
      <c r="E79" s="173">
        <v>750</v>
      </c>
      <c r="F79" s="172">
        <f t="shared" si="2"/>
        <v>750</v>
      </c>
    </row>
    <row r="80" spans="1:6" ht="19.5" customHeight="1">
      <c r="A80" s="8">
        <v>76</v>
      </c>
      <c r="B80" s="179" t="s">
        <v>382</v>
      </c>
      <c r="C80" s="179" t="s">
        <v>441</v>
      </c>
      <c r="D80" s="170">
        <v>31511054503</v>
      </c>
      <c r="E80" s="173">
        <v>750</v>
      </c>
      <c r="F80" s="172">
        <f t="shared" si="2"/>
        <v>750</v>
      </c>
    </row>
    <row r="81" spans="1:6" ht="19.5" customHeight="1">
      <c r="A81" s="8">
        <v>77</v>
      </c>
      <c r="B81" s="179" t="s">
        <v>383</v>
      </c>
      <c r="C81" s="179" t="s">
        <v>442</v>
      </c>
      <c r="D81" s="170">
        <v>31485701082</v>
      </c>
      <c r="E81" s="173">
        <v>750</v>
      </c>
      <c r="F81" s="172">
        <f t="shared" si="2"/>
        <v>750</v>
      </c>
    </row>
    <row r="82" spans="1:6" ht="19.5" customHeight="1">
      <c r="A82" s="8">
        <v>78</v>
      </c>
      <c r="B82" s="179" t="s">
        <v>384</v>
      </c>
      <c r="C82" s="179" t="s">
        <v>443</v>
      </c>
      <c r="D82" s="170">
        <v>31482827735</v>
      </c>
      <c r="E82" s="173">
        <v>750</v>
      </c>
      <c r="F82" s="172">
        <f t="shared" si="2"/>
        <v>750</v>
      </c>
    </row>
    <row r="83" spans="1:6" ht="19.5" customHeight="1">
      <c r="A83" s="8">
        <v>79</v>
      </c>
      <c r="B83" s="179" t="s">
        <v>384</v>
      </c>
      <c r="C83" s="179" t="s">
        <v>444</v>
      </c>
      <c r="D83" s="170">
        <v>31465680189</v>
      </c>
      <c r="E83" s="173">
        <v>750</v>
      </c>
      <c r="F83" s="172">
        <f t="shared" si="2"/>
        <v>750</v>
      </c>
    </row>
    <row r="84" spans="1:6" ht="19.5" customHeight="1">
      <c r="A84" s="8">
        <v>80</v>
      </c>
      <c r="B84" s="179" t="s">
        <v>384</v>
      </c>
      <c r="C84" s="179" t="s">
        <v>445</v>
      </c>
      <c r="D84" s="170">
        <v>31474738390</v>
      </c>
      <c r="E84" s="173">
        <v>750</v>
      </c>
      <c r="F84" s="172">
        <f t="shared" si="2"/>
        <v>750</v>
      </c>
    </row>
    <row r="85" spans="1:6" ht="19.5" customHeight="1">
      <c r="A85" s="8">
        <v>81</v>
      </c>
      <c r="B85" s="179" t="s">
        <v>385</v>
      </c>
      <c r="C85" s="179" t="s">
        <v>446</v>
      </c>
      <c r="D85" s="170">
        <v>31479980732</v>
      </c>
      <c r="E85" s="173">
        <v>750</v>
      </c>
      <c r="F85" s="172">
        <f t="shared" si="2"/>
        <v>750</v>
      </c>
    </row>
    <row r="86" spans="1:6" ht="19.5" customHeight="1">
      <c r="A86" s="8">
        <v>82</v>
      </c>
      <c r="B86" s="179" t="s">
        <v>386</v>
      </c>
      <c r="C86" s="179" t="s">
        <v>447</v>
      </c>
      <c r="D86" s="170">
        <v>31408064654</v>
      </c>
      <c r="E86" s="173">
        <v>750</v>
      </c>
      <c r="F86" s="172">
        <f t="shared" si="2"/>
        <v>750</v>
      </c>
    </row>
    <row r="87" spans="1:6" ht="19.5" customHeight="1">
      <c r="A87" s="8">
        <v>83</v>
      </c>
      <c r="B87" s="179" t="s">
        <v>387</v>
      </c>
      <c r="C87" s="179" t="s">
        <v>448</v>
      </c>
      <c r="D87" s="170">
        <v>31485764906</v>
      </c>
      <c r="E87" s="173">
        <v>750</v>
      </c>
      <c r="F87" s="172">
        <f t="shared" si="2"/>
        <v>750</v>
      </c>
    </row>
    <row r="88" spans="1:6" ht="19.5" customHeight="1">
      <c r="A88" s="8">
        <v>84</v>
      </c>
      <c r="B88" s="180" t="s">
        <v>388</v>
      </c>
      <c r="C88" s="180" t="s">
        <v>449</v>
      </c>
      <c r="D88" s="170">
        <v>31505108626</v>
      </c>
      <c r="E88" s="173">
        <v>750</v>
      </c>
      <c r="F88" s="172">
        <f t="shared" si="2"/>
        <v>750</v>
      </c>
    </row>
    <row r="89" spans="1:6" ht="19.5" customHeight="1">
      <c r="A89" s="8">
        <v>85</v>
      </c>
      <c r="B89" s="180" t="s">
        <v>388</v>
      </c>
      <c r="C89" s="180" t="s">
        <v>450</v>
      </c>
      <c r="D89" s="170">
        <v>31501846613</v>
      </c>
      <c r="E89" s="173">
        <v>750</v>
      </c>
      <c r="F89" s="172">
        <f t="shared" si="2"/>
        <v>750</v>
      </c>
    </row>
    <row r="90" spans="1:6" ht="19.5" customHeight="1">
      <c r="A90" s="8">
        <v>86</v>
      </c>
      <c r="B90" s="180" t="s">
        <v>389</v>
      </c>
      <c r="C90" s="180" t="s">
        <v>451</v>
      </c>
      <c r="D90" s="170">
        <v>31492831024</v>
      </c>
      <c r="E90" s="173">
        <v>750</v>
      </c>
      <c r="F90" s="172">
        <f t="shared" si="2"/>
        <v>750</v>
      </c>
    </row>
    <row r="91" spans="1:6" ht="19.5" customHeight="1">
      <c r="A91" s="8">
        <v>87</v>
      </c>
      <c r="B91" s="180" t="s">
        <v>389</v>
      </c>
      <c r="C91" s="180" t="s">
        <v>452</v>
      </c>
      <c r="D91" s="170">
        <v>31492829504</v>
      </c>
      <c r="E91" s="173">
        <v>750</v>
      </c>
      <c r="F91" s="172">
        <f t="shared" si="2"/>
        <v>750</v>
      </c>
    </row>
    <row r="92" spans="1:6" ht="19.5" customHeight="1">
      <c r="A92" s="8">
        <v>88</v>
      </c>
      <c r="B92" s="179" t="s">
        <v>390</v>
      </c>
      <c r="C92" s="179" t="s">
        <v>453</v>
      </c>
      <c r="D92" s="170">
        <v>31481428743</v>
      </c>
      <c r="E92" s="173">
        <v>750</v>
      </c>
      <c r="F92" s="172">
        <f t="shared" si="2"/>
        <v>750</v>
      </c>
    </row>
    <row r="93" spans="1:6" ht="19.5" customHeight="1">
      <c r="A93" s="8">
        <v>89</v>
      </c>
      <c r="B93" s="180" t="s">
        <v>391</v>
      </c>
      <c r="C93" s="180" t="s">
        <v>454</v>
      </c>
      <c r="D93" s="170">
        <v>31473953512</v>
      </c>
      <c r="E93" s="173">
        <v>750</v>
      </c>
      <c r="F93" s="172">
        <f t="shared" si="2"/>
        <v>750</v>
      </c>
    </row>
    <row r="94" spans="1:6" ht="19.5" customHeight="1">
      <c r="A94" s="8">
        <v>90</v>
      </c>
      <c r="B94" s="180" t="s">
        <v>391</v>
      </c>
      <c r="C94" s="180" t="s">
        <v>455</v>
      </c>
      <c r="D94" s="170">
        <v>31442764779</v>
      </c>
      <c r="E94" s="173">
        <v>750</v>
      </c>
      <c r="F94" s="172">
        <f t="shared" si="2"/>
        <v>750</v>
      </c>
    </row>
    <row r="95" spans="1:6" ht="19.5" customHeight="1">
      <c r="A95" s="8">
        <v>91</v>
      </c>
      <c r="B95" s="180" t="s">
        <v>392</v>
      </c>
      <c r="C95" s="180" t="s">
        <v>456</v>
      </c>
      <c r="D95" s="171">
        <v>31490181484</v>
      </c>
      <c r="E95" s="173">
        <v>750</v>
      </c>
      <c r="F95" s="172">
        <f t="shared" si="2"/>
        <v>750</v>
      </c>
    </row>
    <row r="96" spans="1:6" ht="19.5" customHeight="1">
      <c r="A96" s="8">
        <v>92</v>
      </c>
      <c r="B96" s="180" t="s">
        <v>393</v>
      </c>
      <c r="C96" s="180" t="s">
        <v>457</v>
      </c>
      <c r="D96" s="171">
        <v>31509850428</v>
      </c>
      <c r="E96" s="173">
        <v>750</v>
      </c>
      <c r="F96" s="172">
        <f t="shared" si="2"/>
        <v>750</v>
      </c>
    </row>
    <row r="97" spans="1:6" ht="19.5" customHeight="1">
      <c r="A97" s="8">
        <v>93</v>
      </c>
      <c r="B97" s="179" t="s">
        <v>394</v>
      </c>
      <c r="C97" s="179" t="s">
        <v>458</v>
      </c>
      <c r="D97" s="170">
        <v>31458490980</v>
      </c>
      <c r="E97" s="173">
        <v>750</v>
      </c>
      <c r="F97" s="172">
        <f t="shared" si="2"/>
        <v>750</v>
      </c>
    </row>
    <row r="98" spans="1:6" ht="19.5" customHeight="1">
      <c r="A98" s="8">
        <v>94</v>
      </c>
      <c r="B98" s="179" t="s">
        <v>395</v>
      </c>
      <c r="C98" s="179" t="s">
        <v>459</v>
      </c>
      <c r="D98" s="170">
        <v>31509726922</v>
      </c>
      <c r="E98" s="173">
        <v>750</v>
      </c>
      <c r="F98" s="172">
        <f t="shared" si="2"/>
        <v>750</v>
      </c>
    </row>
    <row r="99" spans="1:6" ht="19.5" customHeight="1">
      <c r="A99" s="8">
        <v>95</v>
      </c>
      <c r="B99" s="179" t="s">
        <v>460</v>
      </c>
      <c r="C99" s="179" t="s">
        <v>461</v>
      </c>
      <c r="D99" s="170">
        <v>31505089293</v>
      </c>
      <c r="E99" s="173">
        <v>750</v>
      </c>
      <c r="F99" s="172">
        <f t="shared" si="2"/>
        <v>750</v>
      </c>
    </row>
    <row r="100" spans="1:6" ht="19.5" customHeight="1">
      <c r="A100" s="8">
        <v>96</v>
      </c>
      <c r="B100" s="179" t="s">
        <v>462</v>
      </c>
      <c r="C100" s="179" t="s">
        <v>463</v>
      </c>
      <c r="D100" s="170">
        <v>31492824630</v>
      </c>
      <c r="E100" s="173">
        <v>750</v>
      </c>
      <c r="F100" s="172">
        <f t="shared" si="2"/>
        <v>750</v>
      </c>
    </row>
    <row r="101" spans="1:6" ht="19.5" customHeight="1">
      <c r="A101" s="8">
        <v>97</v>
      </c>
      <c r="B101" s="180" t="s">
        <v>397</v>
      </c>
      <c r="C101" s="180" t="s">
        <v>464</v>
      </c>
      <c r="D101" s="171">
        <v>31487630890</v>
      </c>
      <c r="E101" s="173">
        <v>750</v>
      </c>
      <c r="F101" s="172">
        <f aca="true" t="shared" si="3" ref="F101:F132">SUM(E101:E101)</f>
        <v>750</v>
      </c>
    </row>
    <row r="102" spans="1:6" ht="19.5" customHeight="1">
      <c r="A102" s="8">
        <v>98</v>
      </c>
      <c r="B102" s="180" t="s">
        <v>397</v>
      </c>
      <c r="C102" s="180" t="s">
        <v>465</v>
      </c>
      <c r="D102" s="171">
        <v>31487630506</v>
      </c>
      <c r="E102" s="173">
        <v>750</v>
      </c>
      <c r="F102" s="172">
        <f t="shared" si="3"/>
        <v>750</v>
      </c>
    </row>
    <row r="103" spans="1:6" ht="19.5" customHeight="1">
      <c r="A103" s="8">
        <v>99</v>
      </c>
      <c r="B103" s="180" t="s">
        <v>38</v>
      </c>
      <c r="C103" s="180" t="s">
        <v>466</v>
      </c>
      <c r="D103" s="170">
        <v>31493356318</v>
      </c>
      <c r="E103" s="173">
        <v>750</v>
      </c>
      <c r="F103" s="172">
        <f t="shared" si="3"/>
        <v>750</v>
      </c>
    </row>
    <row r="104" spans="1:6" ht="19.5" customHeight="1">
      <c r="A104" s="8">
        <v>100</v>
      </c>
      <c r="B104" s="180" t="s">
        <v>38</v>
      </c>
      <c r="C104" s="180" t="s">
        <v>467</v>
      </c>
      <c r="D104" s="170">
        <v>31473991808</v>
      </c>
      <c r="E104" s="173">
        <v>750</v>
      </c>
      <c r="F104" s="172">
        <f t="shared" si="3"/>
        <v>750</v>
      </c>
    </row>
    <row r="105" spans="1:6" ht="19.5" customHeight="1">
      <c r="A105" s="8">
        <v>101</v>
      </c>
      <c r="B105" s="180" t="s">
        <v>38</v>
      </c>
      <c r="C105" s="180" t="s">
        <v>468</v>
      </c>
      <c r="D105" s="170">
        <v>31492571438</v>
      </c>
      <c r="E105" s="173">
        <v>750</v>
      </c>
      <c r="F105" s="172">
        <f t="shared" si="3"/>
        <v>750</v>
      </c>
    </row>
    <row r="106" spans="1:6" ht="19.5" customHeight="1">
      <c r="A106" s="8">
        <v>102</v>
      </c>
      <c r="B106" s="179" t="s">
        <v>398</v>
      </c>
      <c r="C106" s="179" t="s">
        <v>469</v>
      </c>
      <c r="D106" s="170">
        <v>31457286411</v>
      </c>
      <c r="E106" s="173">
        <v>750</v>
      </c>
      <c r="F106" s="172">
        <f t="shared" si="3"/>
        <v>750</v>
      </c>
    </row>
    <row r="107" spans="1:6" ht="19.5" customHeight="1">
      <c r="A107" s="8">
        <v>103</v>
      </c>
      <c r="B107" s="179" t="s">
        <v>398</v>
      </c>
      <c r="C107" s="179" t="s">
        <v>470</v>
      </c>
      <c r="D107" s="170">
        <v>31457274835</v>
      </c>
      <c r="E107" s="173">
        <v>750</v>
      </c>
      <c r="F107" s="172">
        <f t="shared" si="3"/>
        <v>750</v>
      </c>
    </row>
    <row r="108" spans="1:6" ht="19.5" customHeight="1">
      <c r="A108" s="8">
        <v>104</v>
      </c>
      <c r="B108" s="179" t="s">
        <v>399</v>
      </c>
      <c r="C108" s="179" t="s">
        <v>471</v>
      </c>
      <c r="D108" s="170">
        <v>31461490771</v>
      </c>
      <c r="E108" s="173">
        <v>750</v>
      </c>
      <c r="F108" s="172">
        <f t="shared" si="3"/>
        <v>750</v>
      </c>
    </row>
    <row r="109" spans="1:6" ht="19.5" customHeight="1">
      <c r="A109" s="8">
        <v>105</v>
      </c>
      <c r="B109" s="179" t="s">
        <v>399</v>
      </c>
      <c r="C109" s="179" t="s">
        <v>472</v>
      </c>
      <c r="D109" s="170">
        <v>31457216635</v>
      </c>
      <c r="E109" s="173">
        <v>750</v>
      </c>
      <c r="F109" s="172">
        <f t="shared" si="3"/>
        <v>750</v>
      </c>
    </row>
    <row r="110" spans="1:6" ht="19.5" customHeight="1">
      <c r="A110" s="8">
        <v>106</v>
      </c>
      <c r="B110" s="179" t="s">
        <v>399</v>
      </c>
      <c r="C110" s="179" t="s">
        <v>473</v>
      </c>
      <c r="D110" s="170">
        <v>31457216465</v>
      </c>
      <c r="E110" s="173">
        <v>750</v>
      </c>
      <c r="F110" s="172">
        <f t="shared" si="3"/>
        <v>750</v>
      </c>
    </row>
    <row r="111" spans="1:6" ht="19.5" customHeight="1">
      <c r="A111" s="8">
        <v>107</v>
      </c>
      <c r="B111" s="179" t="s">
        <v>400</v>
      </c>
      <c r="C111" s="179" t="s">
        <v>474</v>
      </c>
      <c r="D111" s="170">
        <v>31470445896</v>
      </c>
      <c r="E111" s="173">
        <v>750</v>
      </c>
      <c r="F111" s="172">
        <f t="shared" si="3"/>
        <v>750</v>
      </c>
    </row>
    <row r="112" spans="1:6" ht="19.5" customHeight="1">
      <c r="A112" s="8">
        <v>108</v>
      </c>
      <c r="B112" s="179" t="s">
        <v>400</v>
      </c>
      <c r="C112" s="179" t="s">
        <v>475</v>
      </c>
      <c r="D112" s="170">
        <v>31470446196</v>
      </c>
      <c r="E112" s="173">
        <v>750</v>
      </c>
      <c r="F112" s="172">
        <f t="shared" si="3"/>
        <v>750</v>
      </c>
    </row>
    <row r="113" spans="1:6" ht="19.5" customHeight="1">
      <c r="A113" s="8">
        <v>109</v>
      </c>
      <c r="B113" s="179" t="s">
        <v>401</v>
      </c>
      <c r="C113" s="179" t="s">
        <v>476</v>
      </c>
      <c r="D113" s="170">
        <v>31489098588</v>
      </c>
      <c r="E113" s="173">
        <v>750</v>
      </c>
      <c r="F113" s="172">
        <f t="shared" si="3"/>
        <v>750</v>
      </c>
    </row>
    <row r="114" spans="1:6" ht="19.5" customHeight="1">
      <c r="A114" s="8">
        <v>110</v>
      </c>
      <c r="B114" s="179" t="s">
        <v>401</v>
      </c>
      <c r="C114" s="179" t="s">
        <v>477</v>
      </c>
      <c r="D114" s="170">
        <v>31462733113</v>
      </c>
      <c r="E114" s="173">
        <v>750</v>
      </c>
      <c r="F114" s="172">
        <f t="shared" si="3"/>
        <v>750</v>
      </c>
    </row>
    <row r="115" spans="1:6" ht="19.5" customHeight="1">
      <c r="A115" s="8">
        <v>111</v>
      </c>
      <c r="B115" s="179" t="s">
        <v>402</v>
      </c>
      <c r="C115" s="179" t="s">
        <v>478</v>
      </c>
      <c r="D115" s="170">
        <v>31480128182</v>
      </c>
      <c r="E115" s="173">
        <v>750</v>
      </c>
      <c r="F115" s="172">
        <f t="shared" si="3"/>
        <v>750</v>
      </c>
    </row>
    <row r="116" spans="1:6" ht="19.5" customHeight="1">
      <c r="A116" s="8">
        <v>112</v>
      </c>
      <c r="B116" s="179" t="s">
        <v>402</v>
      </c>
      <c r="C116" s="179" t="s">
        <v>479</v>
      </c>
      <c r="D116" s="170">
        <v>31480142185</v>
      </c>
      <c r="E116" s="173">
        <v>750</v>
      </c>
      <c r="F116" s="172">
        <f t="shared" si="3"/>
        <v>750</v>
      </c>
    </row>
    <row r="117" spans="1:6" ht="19.5" customHeight="1">
      <c r="A117" s="8">
        <v>113</v>
      </c>
      <c r="B117" s="179" t="s">
        <v>402</v>
      </c>
      <c r="C117" s="179" t="s">
        <v>480</v>
      </c>
      <c r="D117" s="170">
        <v>31480142639</v>
      </c>
      <c r="E117" s="173">
        <v>750</v>
      </c>
      <c r="F117" s="172">
        <f t="shared" si="3"/>
        <v>750</v>
      </c>
    </row>
    <row r="118" spans="1:6" ht="19.5" customHeight="1">
      <c r="A118" s="8">
        <v>114</v>
      </c>
      <c r="B118" s="180" t="s">
        <v>403</v>
      </c>
      <c r="C118" s="180" t="s">
        <v>481</v>
      </c>
      <c r="D118" s="170">
        <v>31500255484</v>
      </c>
      <c r="E118" s="173">
        <v>750</v>
      </c>
      <c r="F118" s="172">
        <f t="shared" si="3"/>
        <v>750</v>
      </c>
    </row>
    <row r="119" spans="1:6" ht="19.5" customHeight="1">
      <c r="A119" s="8">
        <v>115</v>
      </c>
      <c r="B119" s="180" t="s">
        <v>403</v>
      </c>
      <c r="C119" s="180" t="s">
        <v>482</v>
      </c>
      <c r="D119" s="170">
        <v>31496495247</v>
      </c>
      <c r="E119" s="173">
        <v>750</v>
      </c>
      <c r="F119" s="172">
        <f t="shared" si="3"/>
        <v>750</v>
      </c>
    </row>
    <row r="120" spans="1:6" ht="19.5" customHeight="1">
      <c r="A120" s="8">
        <v>116</v>
      </c>
      <c r="B120" s="180" t="s">
        <v>403</v>
      </c>
      <c r="C120" s="180" t="s">
        <v>483</v>
      </c>
      <c r="D120" s="170">
        <v>31496570145</v>
      </c>
      <c r="E120" s="173">
        <v>750</v>
      </c>
      <c r="F120" s="172">
        <f t="shared" si="3"/>
        <v>750</v>
      </c>
    </row>
    <row r="121" spans="1:6" ht="19.5" customHeight="1">
      <c r="A121" s="8">
        <v>117</v>
      </c>
      <c r="B121" s="179" t="s">
        <v>404</v>
      </c>
      <c r="C121" s="179" t="s">
        <v>484</v>
      </c>
      <c r="D121" s="170">
        <v>31475262422</v>
      </c>
      <c r="E121" s="173">
        <v>750</v>
      </c>
      <c r="F121" s="172">
        <f t="shared" si="3"/>
        <v>750</v>
      </c>
    </row>
    <row r="122" spans="1:6" ht="19.5" customHeight="1">
      <c r="A122" s="8">
        <v>118</v>
      </c>
      <c r="B122" s="179" t="s">
        <v>404</v>
      </c>
      <c r="C122" s="179" t="s">
        <v>485</v>
      </c>
      <c r="D122" s="170">
        <v>31492837504</v>
      </c>
      <c r="E122" s="173">
        <v>750</v>
      </c>
      <c r="F122" s="172">
        <f t="shared" si="3"/>
        <v>750</v>
      </c>
    </row>
    <row r="123" spans="1:6" ht="19.5" customHeight="1">
      <c r="A123" s="8">
        <v>119</v>
      </c>
      <c r="B123" s="179" t="s">
        <v>405</v>
      </c>
      <c r="C123" s="179" t="s">
        <v>486</v>
      </c>
      <c r="D123" s="170">
        <v>31439630570</v>
      </c>
      <c r="E123" s="173">
        <v>750</v>
      </c>
      <c r="F123" s="172">
        <f t="shared" si="3"/>
        <v>750</v>
      </c>
    </row>
    <row r="124" spans="1:6" ht="19.5" customHeight="1">
      <c r="A124" s="8">
        <v>120</v>
      </c>
      <c r="B124" s="179" t="s">
        <v>39</v>
      </c>
      <c r="C124" s="179" t="s">
        <v>487</v>
      </c>
      <c r="D124" s="170">
        <v>31464251752</v>
      </c>
      <c r="E124" s="173">
        <v>750</v>
      </c>
      <c r="F124" s="172">
        <f t="shared" si="3"/>
        <v>750</v>
      </c>
    </row>
    <row r="125" spans="1:6" ht="19.5" customHeight="1">
      <c r="A125" s="8">
        <v>121</v>
      </c>
      <c r="B125" s="179" t="s">
        <v>39</v>
      </c>
      <c r="C125" s="179" t="s">
        <v>488</v>
      </c>
      <c r="D125" s="170">
        <v>30731087477</v>
      </c>
      <c r="E125" s="173">
        <v>750</v>
      </c>
      <c r="F125" s="172">
        <f t="shared" si="3"/>
        <v>750</v>
      </c>
    </row>
    <row r="126" spans="1:6" ht="19.5" customHeight="1">
      <c r="A126" s="8">
        <v>122</v>
      </c>
      <c r="B126" s="181" t="s">
        <v>406</v>
      </c>
      <c r="C126" s="180" t="s">
        <v>489</v>
      </c>
      <c r="D126" s="170">
        <v>31483140334</v>
      </c>
      <c r="E126" s="173">
        <v>750</v>
      </c>
      <c r="F126" s="172">
        <f t="shared" si="3"/>
        <v>750</v>
      </c>
    </row>
    <row r="127" spans="1:6" ht="19.5" customHeight="1">
      <c r="A127" s="8">
        <v>123</v>
      </c>
      <c r="B127" s="181" t="s">
        <v>406</v>
      </c>
      <c r="C127" s="180" t="s">
        <v>491</v>
      </c>
      <c r="D127" s="170">
        <v>31483094873</v>
      </c>
      <c r="E127" s="173">
        <v>750</v>
      </c>
      <c r="F127" s="172">
        <f t="shared" si="3"/>
        <v>750</v>
      </c>
    </row>
    <row r="128" spans="1:6" ht="19.5" customHeight="1">
      <c r="A128" s="8">
        <v>124</v>
      </c>
      <c r="B128" s="179" t="s">
        <v>407</v>
      </c>
      <c r="C128" s="179" t="s">
        <v>492</v>
      </c>
      <c r="D128" s="170">
        <v>31446905162</v>
      </c>
      <c r="E128" s="173">
        <v>750</v>
      </c>
      <c r="F128" s="172">
        <f t="shared" si="3"/>
        <v>750</v>
      </c>
    </row>
    <row r="129" spans="1:6" ht="19.5" customHeight="1">
      <c r="A129" s="8">
        <v>125</v>
      </c>
      <c r="B129" s="179" t="s">
        <v>407</v>
      </c>
      <c r="C129" s="179" t="s">
        <v>493</v>
      </c>
      <c r="D129" s="170">
        <v>11712214764</v>
      </c>
      <c r="E129" s="173">
        <v>750</v>
      </c>
      <c r="F129" s="172">
        <f t="shared" si="3"/>
        <v>750</v>
      </c>
    </row>
    <row r="130" spans="1:6" ht="19.5" customHeight="1">
      <c r="A130" s="8">
        <v>126</v>
      </c>
      <c r="B130" s="179" t="s">
        <v>408</v>
      </c>
      <c r="C130" s="179" t="s">
        <v>494</v>
      </c>
      <c r="D130" s="170">
        <v>11712204109</v>
      </c>
      <c r="E130" s="173">
        <v>750</v>
      </c>
      <c r="F130" s="172">
        <f t="shared" si="3"/>
        <v>750</v>
      </c>
    </row>
    <row r="131" spans="1:6" ht="19.5" customHeight="1">
      <c r="A131" s="8">
        <v>127</v>
      </c>
      <c r="B131" s="179" t="s">
        <v>410</v>
      </c>
      <c r="C131" s="179" t="s">
        <v>495</v>
      </c>
      <c r="D131" s="170">
        <v>31447663573</v>
      </c>
      <c r="E131" s="173">
        <v>750</v>
      </c>
      <c r="F131" s="172">
        <f t="shared" si="3"/>
        <v>750</v>
      </c>
    </row>
    <row r="132" spans="1:6" ht="19.5" customHeight="1">
      <c r="A132" s="8">
        <v>128</v>
      </c>
      <c r="B132" s="179" t="s">
        <v>410</v>
      </c>
      <c r="C132" s="179" t="s">
        <v>496</v>
      </c>
      <c r="D132" s="170">
        <v>31456199992</v>
      </c>
      <c r="E132" s="173">
        <v>750</v>
      </c>
      <c r="F132" s="172">
        <f t="shared" si="3"/>
        <v>750</v>
      </c>
    </row>
    <row r="133" spans="1:6" ht="19.5" customHeight="1">
      <c r="A133" s="8">
        <v>129</v>
      </c>
      <c r="B133" s="179" t="s">
        <v>411</v>
      </c>
      <c r="C133" s="179" t="s">
        <v>497</v>
      </c>
      <c r="D133" s="170">
        <v>31474887172</v>
      </c>
      <c r="E133" s="173">
        <v>750</v>
      </c>
      <c r="F133" s="172">
        <f aca="true" t="shared" si="4" ref="F133:F164">SUM(E133:E133)</f>
        <v>750</v>
      </c>
    </row>
    <row r="134" spans="1:6" ht="19.5" customHeight="1">
      <c r="A134" s="8">
        <v>130</v>
      </c>
      <c r="B134" s="179" t="s">
        <v>411</v>
      </c>
      <c r="C134" s="179" t="s">
        <v>498</v>
      </c>
      <c r="D134" s="170">
        <v>31473373814</v>
      </c>
      <c r="E134" s="173">
        <v>750</v>
      </c>
      <c r="F134" s="172">
        <f t="shared" si="4"/>
        <v>750</v>
      </c>
    </row>
    <row r="135" spans="1:6" ht="19.5" customHeight="1">
      <c r="A135" s="8">
        <v>131</v>
      </c>
      <c r="B135" s="179" t="s">
        <v>412</v>
      </c>
      <c r="C135" s="179" t="s">
        <v>499</v>
      </c>
      <c r="D135" s="170">
        <v>31458557153</v>
      </c>
      <c r="E135" s="173">
        <v>750</v>
      </c>
      <c r="F135" s="172">
        <f t="shared" si="4"/>
        <v>750</v>
      </c>
    </row>
    <row r="136" spans="1:6" ht="19.5" customHeight="1">
      <c r="A136" s="8">
        <v>132</v>
      </c>
      <c r="B136" s="181" t="s">
        <v>413</v>
      </c>
      <c r="C136" s="180" t="s">
        <v>500</v>
      </c>
      <c r="D136" s="170">
        <v>31444669283</v>
      </c>
      <c r="E136" s="173">
        <v>750</v>
      </c>
      <c r="F136" s="172">
        <f t="shared" si="4"/>
        <v>750</v>
      </c>
    </row>
    <row r="137" spans="1:6" ht="19.5" customHeight="1">
      <c r="A137" s="8">
        <v>133</v>
      </c>
      <c r="B137" s="181" t="s">
        <v>413</v>
      </c>
      <c r="C137" s="180" t="s">
        <v>501</v>
      </c>
      <c r="D137" s="170">
        <v>31453872567</v>
      </c>
      <c r="E137" s="173">
        <v>750</v>
      </c>
      <c r="F137" s="172">
        <f t="shared" si="4"/>
        <v>750</v>
      </c>
    </row>
    <row r="138" spans="1:6" ht="19.5" customHeight="1">
      <c r="A138" s="8">
        <v>134</v>
      </c>
      <c r="B138" s="179" t="s">
        <v>414</v>
      </c>
      <c r="C138" s="179" t="s">
        <v>502</v>
      </c>
      <c r="D138" s="170">
        <v>31453916266</v>
      </c>
      <c r="E138" s="173">
        <v>750</v>
      </c>
      <c r="F138" s="172">
        <f t="shared" si="4"/>
        <v>750</v>
      </c>
    </row>
    <row r="139" spans="1:6" ht="19.5" customHeight="1">
      <c r="A139" s="8">
        <v>135</v>
      </c>
      <c r="B139" s="179" t="s">
        <v>415</v>
      </c>
      <c r="C139" s="179" t="s">
        <v>503</v>
      </c>
      <c r="D139" s="170">
        <v>31455475896</v>
      </c>
      <c r="E139" s="173">
        <v>750</v>
      </c>
      <c r="F139" s="172">
        <f t="shared" si="4"/>
        <v>750</v>
      </c>
    </row>
    <row r="140" spans="1:6" ht="19.5" customHeight="1">
      <c r="A140" s="8">
        <v>136</v>
      </c>
      <c r="B140" s="179" t="s">
        <v>415</v>
      </c>
      <c r="C140" s="179" t="s">
        <v>504</v>
      </c>
      <c r="D140" s="170">
        <v>31473585955</v>
      </c>
      <c r="E140" s="173">
        <v>750</v>
      </c>
      <c r="F140" s="172">
        <f t="shared" si="4"/>
        <v>750</v>
      </c>
    </row>
    <row r="141" spans="1:6" ht="19.5" customHeight="1">
      <c r="A141" s="8">
        <v>137</v>
      </c>
      <c r="B141" s="179" t="s">
        <v>416</v>
      </c>
      <c r="C141" s="179" t="s">
        <v>505</v>
      </c>
      <c r="D141" s="170">
        <v>31414708548</v>
      </c>
      <c r="E141" s="173">
        <v>750</v>
      </c>
      <c r="F141" s="172">
        <f t="shared" si="4"/>
        <v>750</v>
      </c>
    </row>
    <row r="142" spans="1:6" ht="19.5" customHeight="1">
      <c r="A142" s="8">
        <v>138</v>
      </c>
      <c r="B142" s="179" t="s">
        <v>417</v>
      </c>
      <c r="C142" s="179" t="s">
        <v>506</v>
      </c>
      <c r="D142" s="170">
        <v>31479916381</v>
      </c>
      <c r="E142" s="173">
        <v>750</v>
      </c>
      <c r="F142" s="172">
        <f t="shared" si="4"/>
        <v>750</v>
      </c>
    </row>
    <row r="143" spans="1:6" ht="19.5" customHeight="1">
      <c r="A143" s="8">
        <v>139</v>
      </c>
      <c r="B143" s="179" t="s">
        <v>418</v>
      </c>
      <c r="C143" s="179" t="s">
        <v>466</v>
      </c>
      <c r="D143" s="170">
        <v>31441152757</v>
      </c>
      <c r="E143" s="173">
        <v>750</v>
      </c>
      <c r="F143" s="172">
        <f t="shared" si="4"/>
        <v>750</v>
      </c>
    </row>
    <row r="144" spans="1:6" ht="19.5" customHeight="1">
      <c r="A144" s="8">
        <v>140</v>
      </c>
      <c r="B144" s="179" t="s">
        <v>418</v>
      </c>
      <c r="C144" s="179" t="s">
        <v>507</v>
      </c>
      <c r="D144" s="170">
        <v>31465891951</v>
      </c>
      <c r="E144" s="173">
        <v>750</v>
      </c>
      <c r="F144" s="172">
        <f t="shared" si="4"/>
        <v>750</v>
      </c>
    </row>
    <row r="145" spans="1:6" ht="19.5" customHeight="1">
      <c r="A145" s="8">
        <v>141</v>
      </c>
      <c r="B145" s="179" t="s">
        <v>418</v>
      </c>
      <c r="C145" s="179" t="s">
        <v>508</v>
      </c>
      <c r="D145" s="170">
        <v>31457217209</v>
      </c>
      <c r="E145" s="173">
        <v>750</v>
      </c>
      <c r="F145" s="172">
        <f t="shared" si="4"/>
        <v>750</v>
      </c>
    </row>
    <row r="146" spans="1:6" ht="19.5" customHeight="1">
      <c r="A146" s="8">
        <v>142</v>
      </c>
      <c r="B146" s="179" t="s">
        <v>40</v>
      </c>
      <c r="C146" s="179" t="s">
        <v>509</v>
      </c>
      <c r="D146" s="170">
        <v>11712136501</v>
      </c>
      <c r="E146" s="173">
        <v>750</v>
      </c>
      <c r="F146" s="172">
        <f t="shared" si="4"/>
        <v>750</v>
      </c>
    </row>
    <row r="147" spans="1:6" ht="19.5" customHeight="1">
      <c r="A147" s="8">
        <v>143</v>
      </c>
      <c r="B147" s="179" t="s">
        <v>419</v>
      </c>
      <c r="C147" s="179" t="s">
        <v>510</v>
      </c>
      <c r="D147" s="170">
        <v>31413472931</v>
      </c>
      <c r="E147" s="173">
        <v>750</v>
      </c>
      <c r="F147" s="172">
        <f t="shared" si="4"/>
        <v>750</v>
      </c>
    </row>
    <row r="148" spans="1:6" ht="19.5" customHeight="1">
      <c r="A148" s="8">
        <v>144</v>
      </c>
      <c r="B148" s="179" t="s">
        <v>419</v>
      </c>
      <c r="C148" s="179" t="s">
        <v>511</v>
      </c>
      <c r="D148" s="170">
        <v>31413419332</v>
      </c>
      <c r="E148" s="173">
        <v>750</v>
      </c>
      <c r="F148" s="172">
        <f t="shared" si="4"/>
        <v>750</v>
      </c>
    </row>
    <row r="149" spans="1:6" ht="19.5" customHeight="1">
      <c r="A149" s="8">
        <v>145</v>
      </c>
      <c r="B149" s="179" t="s">
        <v>419</v>
      </c>
      <c r="C149" s="179" t="s">
        <v>512</v>
      </c>
      <c r="D149" s="170">
        <v>31154569935</v>
      </c>
      <c r="E149" s="173">
        <v>750</v>
      </c>
      <c r="F149" s="172">
        <f t="shared" si="4"/>
        <v>750</v>
      </c>
    </row>
    <row r="150" spans="1:6" ht="19.5" customHeight="1">
      <c r="A150" s="8">
        <v>146</v>
      </c>
      <c r="B150" s="179" t="s">
        <v>420</v>
      </c>
      <c r="C150" s="179" t="s">
        <v>513</v>
      </c>
      <c r="D150" s="170">
        <v>31485866679</v>
      </c>
      <c r="E150" s="173">
        <v>750</v>
      </c>
      <c r="F150" s="172">
        <f t="shared" si="4"/>
        <v>750</v>
      </c>
    </row>
    <row r="151" spans="1:6" ht="19.5" customHeight="1">
      <c r="A151" s="8">
        <v>147</v>
      </c>
      <c r="B151" s="179" t="s">
        <v>420</v>
      </c>
      <c r="C151" s="179" t="s">
        <v>514</v>
      </c>
      <c r="D151" s="170">
        <v>31293538168</v>
      </c>
      <c r="E151" s="173">
        <v>750</v>
      </c>
      <c r="F151" s="172">
        <f t="shared" si="4"/>
        <v>750</v>
      </c>
    </row>
    <row r="152" spans="1:6" ht="19.5" customHeight="1">
      <c r="A152" s="8">
        <v>148</v>
      </c>
      <c r="B152" s="179" t="s">
        <v>421</v>
      </c>
      <c r="C152" s="179" t="s">
        <v>515</v>
      </c>
      <c r="D152" s="170">
        <v>31499125454</v>
      </c>
      <c r="E152" s="173">
        <v>750</v>
      </c>
      <c r="F152" s="172">
        <f t="shared" si="4"/>
        <v>750</v>
      </c>
    </row>
    <row r="153" spans="1:6" ht="19.5" customHeight="1">
      <c r="A153" s="8">
        <v>149</v>
      </c>
      <c r="B153" s="179" t="s">
        <v>422</v>
      </c>
      <c r="C153" s="179" t="s">
        <v>516</v>
      </c>
      <c r="D153" s="170">
        <v>31473357292</v>
      </c>
      <c r="E153" s="173">
        <v>750</v>
      </c>
      <c r="F153" s="172">
        <f t="shared" si="4"/>
        <v>750</v>
      </c>
    </row>
    <row r="154" spans="1:6" ht="19.5" customHeight="1">
      <c r="A154" s="8">
        <v>150</v>
      </c>
      <c r="B154" s="179" t="s">
        <v>422</v>
      </c>
      <c r="C154" s="179" t="s">
        <v>517</v>
      </c>
      <c r="D154" s="170">
        <v>31470180246</v>
      </c>
      <c r="E154" s="173">
        <v>750</v>
      </c>
      <c r="F154" s="172">
        <f t="shared" si="4"/>
        <v>750</v>
      </c>
    </row>
    <row r="155" spans="1:6" ht="19.5" customHeight="1">
      <c r="A155" s="8">
        <v>151</v>
      </c>
      <c r="B155" s="179" t="s">
        <v>422</v>
      </c>
      <c r="C155" s="179" t="s">
        <v>518</v>
      </c>
      <c r="D155" s="170">
        <v>11712182661</v>
      </c>
      <c r="E155" s="173">
        <v>750</v>
      </c>
      <c r="F155" s="172">
        <f t="shared" si="4"/>
        <v>750</v>
      </c>
    </row>
    <row r="156" spans="1:6" ht="19.5" customHeight="1">
      <c r="A156" s="8">
        <v>152</v>
      </c>
      <c r="B156" s="179" t="s">
        <v>423</v>
      </c>
      <c r="C156" s="179" t="s">
        <v>519</v>
      </c>
      <c r="D156" s="170">
        <v>31452692767</v>
      </c>
      <c r="E156" s="173">
        <v>750</v>
      </c>
      <c r="F156" s="172">
        <f t="shared" si="4"/>
        <v>750</v>
      </c>
    </row>
    <row r="157" spans="1:6" ht="19.5" customHeight="1">
      <c r="A157" s="8">
        <v>153</v>
      </c>
      <c r="B157" s="179" t="s">
        <v>424</v>
      </c>
      <c r="C157" s="179" t="s">
        <v>520</v>
      </c>
      <c r="D157" s="170">
        <v>31479967392</v>
      </c>
      <c r="E157" s="173">
        <v>750</v>
      </c>
      <c r="F157" s="172">
        <f t="shared" si="4"/>
        <v>750</v>
      </c>
    </row>
    <row r="158" spans="1:6" ht="19.5" customHeight="1">
      <c r="A158" s="8">
        <v>154</v>
      </c>
      <c r="B158" s="179" t="s">
        <v>521</v>
      </c>
      <c r="C158" s="179" t="s">
        <v>522</v>
      </c>
      <c r="D158" s="170">
        <v>31472157090</v>
      </c>
      <c r="E158" s="173">
        <v>750</v>
      </c>
      <c r="F158" s="172">
        <f t="shared" si="4"/>
        <v>750</v>
      </c>
    </row>
    <row r="159" spans="1:6" ht="19.5" customHeight="1">
      <c r="A159" s="8">
        <v>155</v>
      </c>
      <c r="B159" s="179" t="s">
        <v>521</v>
      </c>
      <c r="C159" s="179" t="s">
        <v>523</v>
      </c>
      <c r="D159" s="170">
        <v>31472097695</v>
      </c>
      <c r="E159" s="173">
        <v>750</v>
      </c>
      <c r="F159" s="172">
        <f t="shared" si="4"/>
        <v>750</v>
      </c>
    </row>
    <row r="160" spans="1:6" ht="19.5" customHeight="1">
      <c r="A160" s="8">
        <v>156</v>
      </c>
      <c r="B160" s="179" t="s">
        <v>426</v>
      </c>
      <c r="C160" s="179" t="s">
        <v>524</v>
      </c>
      <c r="D160" s="170">
        <v>31483158829</v>
      </c>
      <c r="E160" s="173">
        <v>750</v>
      </c>
      <c r="F160" s="172">
        <f t="shared" si="4"/>
        <v>750</v>
      </c>
    </row>
    <row r="161" spans="1:6" ht="19.5" customHeight="1">
      <c r="A161" s="8">
        <v>157</v>
      </c>
      <c r="B161" s="179" t="s">
        <v>41</v>
      </c>
      <c r="C161" s="179" t="s">
        <v>525</v>
      </c>
      <c r="D161" s="170">
        <v>31476172332</v>
      </c>
      <c r="E161" s="173">
        <v>750</v>
      </c>
      <c r="F161" s="172">
        <f t="shared" si="4"/>
        <v>750</v>
      </c>
    </row>
    <row r="162" spans="1:6" ht="19.5" customHeight="1">
      <c r="A162" s="8">
        <v>158</v>
      </c>
      <c r="B162" s="179" t="s">
        <v>42</v>
      </c>
      <c r="C162" s="179" t="s">
        <v>526</v>
      </c>
      <c r="D162" s="170">
        <v>30803791531</v>
      </c>
      <c r="E162" s="173">
        <v>750</v>
      </c>
      <c r="F162" s="172">
        <f t="shared" si="4"/>
        <v>750</v>
      </c>
    </row>
    <row r="163" spans="1:6" ht="19.5" customHeight="1">
      <c r="A163" s="8">
        <v>159</v>
      </c>
      <c r="B163" s="179" t="s">
        <v>43</v>
      </c>
      <c r="C163" s="179" t="s">
        <v>527</v>
      </c>
      <c r="D163" s="170">
        <v>31493474149</v>
      </c>
      <c r="E163" s="173">
        <v>750</v>
      </c>
      <c r="F163" s="172">
        <f t="shared" si="4"/>
        <v>750</v>
      </c>
    </row>
    <row r="164" spans="1:6" ht="19.5" customHeight="1">
      <c r="A164" s="8">
        <v>160</v>
      </c>
      <c r="B164" s="179" t="s">
        <v>43</v>
      </c>
      <c r="C164" s="179" t="s">
        <v>528</v>
      </c>
      <c r="D164" s="170">
        <v>31493471954</v>
      </c>
      <c r="E164" s="173">
        <v>750</v>
      </c>
      <c r="F164" s="172">
        <f t="shared" si="4"/>
        <v>750</v>
      </c>
    </row>
    <row r="165" spans="1:6" ht="19.5" customHeight="1">
      <c r="A165" s="8">
        <v>161</v>
      </c>
      <c r="B165" s="179" t="s">
        <v>44</v>
      </c>
      <c r="C165" s="179" t="s">
        <v>529</v>
      </c>
      <c r="D165" s="170">
        <v>31448153583</v>
      </c>
      <c r="E165" s="173">
        <v>750</v>
      </c>
      <c r="F165" s="172">
        <f aca="true" t="shared" si="5" ref="F165:F184">SUM(E165:E165)</f>
        <v>750</v>
      </c>
    </row>
    <row r="166" spans="1:6" ht="19.5" customHeight="1">
      <c r="A166" s="8">
        <v>162</v>
      </c>
      <c r="B166" s="179" t="s">
        <v>44</v>
      </c>
      <c r="C166" s="179" t="s">
        <v>530</v>
      </c>
      <c r="D166" s="170">
        <v>31479779783</v>
      </c>
      <c r="E166" s="173">
        <v>750</v>
      </c>
      <c r="F166" s="172">
        <f t="shared" si="5"/>
        <v>750</v>
      </c>
    </row>
    <row r="167" spans="1:6" ht="19.5" customHeight="1">
      <c r="A167" s="8">
        <v>163</v>
      </c>
      <c r="B167" s="179" t="s">
        <v>45</v>
      </c>
      <c r="C167" s="179" t="s">
        <v>490</v>
      </c>
      <c r="D167" s="170">
        <v>31473409989</v>
      </c>
      <c r="E167" s="173">
        <v>750</v>
      </c>
      <c r="F167" s="172">
        <f t="shared" si="5"/>
        <v>750</v>
      </c>
    </row>
    <row r="168" spans="1:6" ht="19.5" customHeight="1">
      <c r="A168" s="8">
        <v>164</v>
      </c>
      <c r="B168" s="179" t="s">
        <v>45</v>
      </c>
      <c r="C168" s="179" t="s">
        <v>531</v>
      </c>
      <c r="D168" s="170">
        <v>31473422231</v>
      </c>
      <c r="E168" s="173">
        <v>750</v>
      </c>
      <c r="F168" s="172">
        <f t="shared" si="5"/>
        <v>750</v>
      </c>
    </row>
    <row r="169" spans="1:6" ht="19.5" customHeight="1">
      <c r="A169" s="8">
        <v>165</v>
      </c>
      <c r="B169" s="179" t="s">
        <v>46</v>
      </c>
      <c r="C169" s="179" t="s">
        <v>532</v>
      </c>
      <c r="D169" s="170">
        <v>31488746962</v>
      </c>
      <c r="E169" s="173">
        <v>750</v>
      </c>
      <c r="F169" s="172">
        <f t="shared" si="5"/>
        <v>750</v>
      </c>
    </row>
    <row r="170" spans="1:6" ht="19.5" customHeight="1">
      <c r="A170" s="8">
        <v>166</v>
      </c>
      <c r="B170" s="179" t="s">
        <v>46</v>
      </c>
      <c r="C170" s="179" t="s">
        <v>533</v>
      </c>
      <c r="D170" s="170">
        <v>31471747308</v>
      </c>
      <c r="E170" s="173">
        <v>750</v>
      </c>
      <c r="F170" s="172">
        <f t="shared" si="5"/>
        <v>750</v>
      </c>
    </row>
    <row r="171" spans="1:6" ht="19.5" customHeight="1">
      <c r="A171" s="8">
        <v>167</v>
      </c>
      <c r="B171" s="183" t="s">
        <v>536</v>
      </c>
      <c r="C171" s="184" t="s">
        <v>537</v>
      </c>
      <c r="D171" s="165">
        <v>30560329679</v>
      </c>
      <c r="E171" s="173">
        <v>750</v>
      </c>
      <c r="F171" s="172">
        <f t="shared" si="5"/>
        <v>750</v>
      </c>
    </row>
    <row r="172" spans="1:6" ht="19.5" customHeight="1">
      <c r="A172" s="8">
        <v>168</v>
      </c>
      <c r="B172" s="183" t="s">
        <v>538</v>
      </c>
      <c r="C172" s="185" t="s">
        <v>539</v>
      </c>
      <c r="D172" s="165">
        <v>30539399984</v>
      </c>
      <c r="E172" s="173">
        <v>750</v>
      </c>
      <c r="F172" s="172">
        <f t="shared" si="5"/>
        <v>750</v>
      </c>
    </row>
    <row r="173" spans="1:6" ht="19.5" customHeight="1">
      <c r="A173" s="8">
        <v>169</v>
      </c>
      <c r="B173" s="186" t="s">
        <v>540</v>
      </c>
      <c r="C173" s="187" t="s">
        <v>541</v>
      </c>
      <c r="D173" s="182">
        <v>30560329657</v>
      </c>
      <c r="E173" s="173">
        <v>750</v>
      </c>
      <c r="F173" s="172">
        <f t="shared" si="5"/>
        <v>750</v>
      </c>
    </row>
    <row r="174" spans="1:6" ht="19.5" customHeight="1">
      <c r="A174" s="8">
        <v>170</v>
      </c>
      <c r="B174" s="186" t="s">
        <v>542</v>
      </c>
      <c r="C174" s="187" t="s">
        <v>543</v>
      </c>
      <c r="D174" s="168">
        <v>31004388918</v>
      </c>
      <c r="E174" s="173">
        <v>750</v>
      </c>
      <c r="F174" s="172">
        <f t="shared" si="5"/>
        <v>750</v>
      </c>
    </row>
    <row r="175" spans="1:6" ht="19.5" customHeight="1">
      <c r="A175" s="8">
        <v>171</v>
      </c>
      <c r="B175" s="186" t="s">
        <v>544</v>
      </c>
      <c r="C175" s="187" t="s">
        <v>543</v>
      </c>
      <c r="D175" s="168">
        <v>31004388918</v>
      </c>
      <c r="E175" s="173">
        <v>750</v>
      </c>
      <c r="F175" s="172">
        <f t="shared" si="5"/>
        <v>750</v>
      </c>
    </row>
    <row r="176" spans="1:6" ht="19.5" customHeight="1">
      <c r="A176" s="8">
        <v>172</v>
      </c>
      <c r="B176" s="186" t="s">
        <v>545</v>
      </c>
      <c r="C176" s="187" t="s">
        <v>543</v>
      </c>
      <c r="D176" s="168">
        <v>31004388918</v>
      </c>
      <c r="E176" s="173">
        <v>750</v>
      </c>
      <c r="F176" s="172">
        <f t="shared" si="5"/>
        <v>750</v>
      </c>
    </row>
    <row r="177" spans="1:6" ht="19.5" customHeight="1">
      <c r="A177" s="8">
        <v>173</v>
      </c>
      <c r="B177" s="186" t="s">
        <v>546</v>
      </c>
      <c r="C177" s="187" t="s">
        <v>543</v>
      </c>
      <c r="D177" s="168">
        <v>31004388918</v>
      </c>
      <c r="E177" s="173">
        <v>750</v>
      </c>
      <c r="F177" s="172">
        <f t="shared" si="5"/>
        <v>750</v>
      </c>
    </row>
    <row r="178" spans="1:6" ht="19.5" customHeight="1">
      <c r="A178" s="8">
        <v>174</v>
      </c>
      <c r="B178" s="186" t="s">
        <v>547</v>
      </c>
      <c r="C178" s="187" t="s">
        <v>548</v>
      </c>
      <c r="D178" s="168">
        <v>30842141429</v>
      </c>
      <c r="E178" s="173">
        <v>750</v>
      </c>
      <c r="F178" s="172">
        <f t="shared" si="5"/>
        <v>750</v>
      </c>
    </row>
    <row r="179" spans="1:6" ht="19.5" customHeight="1">
      <c r="A179" s="8">
        <v>175</v>
      </c>
      <c r="B179" s="186" t="s">
        <v>549</v>
      </c>
      <c r="C179" s="188" t="s">
        <v>550</v>
      </c>
      <c r="D179" s="166">
        <v>30656122328</v>
      </c>
      <c r="E179" s="173">
        <v>750</v>
      </c>
      <c r="F179" s="172">
        <f t="shared" si="5"/>
        <v>750</v>
      </c>
    </row>
    <row r="180" spans="1:6" ht="19.5" customHeight="1">
      <c r="A180" s="8">
        <v>176</v>
      </c>
      <c r="B180" s="186" t="s">
        <v>551</v>
      </c>
      <c r="C180" s="188" t="s">
        <v>550</v>
      </c>
      <c r="D180" s="166">
        <v>30656122328</v>
      </c>
      <c r="E180" s="173">
        <v>750</v>
      </c>
      <c r="F180" s="172">
        <f t="shared" si="5"/>
        <v>750</v>
      </c>
    </row>
    <row r="181" spans="1:6" ht="19.5" customHeight="1">
      <c r="A181" s="8">
        <v>177</v>
      </c>
      <c r="B181" s="186" t="s">
        <v>544</v>
      </c>
      <c r="C181" s="189" t="s">
        <v>552</v>
      </c>
      <c r="D181" s="165">
        <v>31457183539</v>
      </c>
      <c r="E181" s="173">
        <v>750</v>
      </c>
      <c r="F181" s="172">
        <f t="shared" si="5"/>
        <v>750</v>
      </c>
    </row>
    <row r="182" spans="1:6" ht="19.5" customHeight="1">
      <c r="A182" s="8">
        <v>178</v>
      </c>
      <c r="B182" s="186" t="s">
        <v>546</v>
      </c>
      <c r="C182" s="189" t="s">
        <v>553</v>
      </c>
      <c r="D182" s="167">
        <v>31457274596</v>
      </c>
      <c r="E182" s="173">
        <v>750</v>
      </c>
      <c r="F182" s="172">
        <f t="shared" si="5"/>
        <v>750</v>
      </c>
    </row>
    <row r="183" spans="1:6" ht="19.5" customHeight="1">
      <c r="A183" s="8">
        <v>179</v>
      </c>
      <c r="B183" s="186" t="s">
        <v>549</v>
      </c>
      <c r="C183" s="190" t="s">
        <v>554</v>
      </c>
      <c r="D183" s="168">
        <v>31471746870</v>
      </c>
      <c r="E183" s="173">
        <v>750</v>
      </c>
      <c r="F183" s="172">
        <f t="shared" si="5"/>
        <v>750</v>
      </c>
    </row>
    <row r="184" spans="1:6" ht="19.5" customHeight="1">
      <c r="A184" s="8">
        <v>180</v>
      </c>
      <c r="B184" s="186" t="s">
        <v>545</v>
      </c>
      <c r="C184" s="190" t="s">
        <v>555</v>
      </c>
      <c r="D184" s="168">
        <v>31457111745</v>
      </c>
      <c r="E184" s="173">
        <v>750</v>
      </c>
      <c r="F184" s="172">
        <f t="shared" si="5"/>
        <v>750</v>
      </c>
    </row>
    <row r="185" spans="1:11" ht="16.5" customHeight="1">
      <c r="A185" s="303" t="s">
        <v>2</v>
      </c>
      <c r="B185" s="304"/>
      <c r="C185" s="162"/>
      <c r="D185" s="162"/>
      <c r="E185" s="162"/>
      <c r="F185" s="192">
        <f>SUM(F5:F184)</f>
        <v>135000</v>
      </c>
      <c r="K185" s="90"/>
    </row>
    <row r="186" spans="1:8" ht="15" customHeight="1">
      <c r="A186" s="308" t="str">
        <f>CONCATENATE("(",rupees!C6,")")</f>
        <v>(Rupees  One Lakh Thirty five Thousands only)</v>
      </c>
      <c r="B186" s="308"/>
      <c r="C186" s="308"/>
      <c r="D186" s="308"/>
      <c r="E186" s="308"/>
      <c r="F186" s="308"/>
      <c r="H186" s="191"/>
    </row>
    <row r="188" spans="1:6" ht="12.75">
      <c r="A188" s="143"/>
      <c r="B188" s="143"/>
      <c r="C188" s="143"/>
      <c r="D188" s="143"/>
      <c r="E188" s="143"/>
      <c r="F188" s="143"/>
    </row>
    <row r="190" spans="3:6" ht="12.75">
      <c r="C190" s="305"/>
      <c r="D190" s="305"/>
      <c r="E190" s="305"/>
      <c r="F190" s="305"/>
    </row>
    <row r="191" spans="3:6" ht="12.75">
      <c r="C191" s="305"/>
      <c r="D191" s="305"/>
      <c r="E191" s="305"/>
      <c r="F191" s="305"/>
    </row>
    <row r="192" spans="3:6" ht="12.75">
      <c r="C192" s="110"/>
      <c r="D192" s="110"/>
      <c r="E192" s="110"/>
      <c r="F192" s="110"/>
    </row>
    <row r="193" spans="3:6" ht="12.75">
      <c r="C193" s="110"/>
      <c r="D193" s="110"/>
      <c r="E193" s="110"/>
      <c r="F193" s="110"/>
    </row>
  </sheetData>
  <sheetProtection/>
  <autoFilter ref="A4:F186"/>
  <mergeCells count="7">
    <mergeCell ref="A1:F1"/>
    <mergeCell ref="A185:B185"/>
    <mergeCell ref="C190:F190"/>
    <mergeCell ref="C191:F191"/>
    <mergeCell ref="A2:F2"/>
    <mergeCell ref="A3:F3"/>
    <mergeCell ref="A186:F186"/>
  </mergeCells>
  <printOptions/>
  <pageMargins left="0.84" right="0.58" top="0.5" bottom="0.94" header="0.5" footer="0.94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R63"/>
  <sheetViews>
    <sheetView zoomScalePageLayoutView="0" workbookViewId="0" topLeftCell="A16">
      <selection activeCell="A5" sqref="A5:A38"/>
    </sheetView>
  </sheetViews>
  <sheetFormatPr defaultColWidth="9.140625" defaultRowHeight="15"/>
  <cols>
    <col min="1" max="1" width="4.7109375" style="7" customWidth="1"/>
    <col min="2" max="2" width="19.7109375" style="7" customWidth="1"/>
    <col min="3" max="6" width="4.421875" style="7" customWidth="1"/>
    <col min="7" max="7" width="16.140625" style="7" customWidth="1"/>
    <col min="8" max="12" width="4.421875" style="7" customWidth="1"/>
    <col min="13" max="16" width="4.28125" style="7" customWidth="1"/>
    <col min="17" max="17" width="9.140625" style="7" customWidth="1"/>
    <col min="18" max="18" width="0.9921875" style="7" customWidth="1"/>
    <col min="19" max="16384" width="9.140625" style="7" customWidth="1"/>
  </cols>
  <sheetData>
    <row r="1" spans="1:17" ht="13.5" thickBot="1">
      <c r="A1" s="309" t="str">
        <f>CONCATENATE("PAYABLE AT ",data!B3,"")</f>
        <v>PAYABLE AT STO,RAYADURG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18" ht="24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13" t="s">
        <v>47</v>
      </c>
      <c r="L2" s="313"/>
      <c r="M2" s="313"/>
      <c r="N2" s="313"/>
      <c r="O2" s="313"/>
      <c r="P2" s="313"/>
      <c r="Q2" s="314"/>
      <c r="R2" s="77"/>
    </row>
    <row r="3" spans="1:18" ht="18.75" customHeight="1">
      <c r="A3" s="315" t="s">
        <v>48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  <c r="R3" s="10"/>
    </row>
    <row r="4" spans="1:18" ht="15.75">
      <c r="A4" s="318" t="s">
        <v>49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20"/>
      <c r="R4" s="10"/>
    </row>
    <row r="5" spans="1:18" ht="15.75">
      <c r="A5" s="341" t="str">
        <f>rupees!C26</f>
        <v>Under Rupees One Lakh Thirty five Thousand and One only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8"/>
      <c r="R5" s="10"/>
    </row>
    <row r="6" spans="1:18" ht="23.25" customHeight="1">
      <c r="A6" s="341"/>
      <c r="B6" s="310" t="s">
        <v>50</v>
      </c>
      <c r="C6" s="310"/>
      <c r="D6" s="310"/>
      <c r="E6" s="310"/>
      <c r="F6" s="310"/>
      <c r="G6" s="310"/>
      <c r="H6" s="76">
        <f>data!L4</f>
        <v>0</v>
      </c>
      <c r="I6" s="76">
        <f>data!M4</f>
        <v>9</v>
      </c>
      <c r="J6" s="76">
        <f>data!N4</f>
        <v>2</v>
      </c>
      <c r="K6" s="76">
        <f>data!O4</f>
        <v>0</v>
      </c>
      <c r="L6" s="76">
        <f>data!P4</f>
        <v>1</v>
      </c>
      <c r="M6" s="76">
        <f>data!Q4</f>
        <v>1</v>
      </c>
      <c r="N6" s="34"/>
      <c r="O6" s="34"/>
      <c r="P6" s="28"/>
      <c r="Q6" s="38"/>
      <c r="R6" s="10"/>
    </row>
    <row r="7" spans="1:18" ht="13.5" thickBot="1">
      <c r="A7" s="34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38"/>
      <c r="R7" s="10"/>
    </row>
    <row r="8" spans="1:18" ht="17.25" customHeight="1">
      <c r="A8" s="341"/>
      <c r="B8" s="10"/>
      <c r="C8" s="10"/>
      <c r="D8" s="10"/>
      <c r="E8" s="10"/>
      <c r="F8" s="10"/>
      <c r="G8" s="11"/>
      <c r="H8" s="79"/>
      <c r="I8" s="80"/>
      <c r="J8" s="311" t="s">
        <v>51</v>
      </c>
      <c r="K8" s="311"/>
      <c r="L8" s="311"/>
      <c r="M8" s="311"/>
      <c r="N8" s="311"/>
      <c r="O8" s="311"/>
      <c r="P8" s="312"/>
      <c r="Q8" s="38"/>
      <c r="R8" s="10"/>
    </row>
    <row r="9" spans="1:18" ht="27.75" customHeight="1">
      <c r="A9" s="341"/>
      <c r="B9" s="39" t="str">
        <f>CONCATENATE("DISTRICT  : ",data!B11:B11,"")</f>
        <v>DISTRICT  : ANANTAPUR</v>
      </c>
      <c r="C9" s="40"/>
      <c r="D9" s="10"/>
      <c r="E9" s="10"/>
      <c r="F9" s="10"/>
      <c r="G9" s="11"/>
      <c r="H9" s="81" t="s">
        <v>52</v>
      </c>
      <c r="I9" s="12" t="s">
        <v>152</v>
      </c>
      <c r="J9" s="13"/>
      <c r="K9" s="10"/>
      <c r="L9" s="10"/>
      <c r="M9" s="10"/>
      <c r="N9" s="10"/>
      <c r="O9" s="10"/>
      <c r="P9" s="38"/>
      <c r="Q9" s="38"/>
      <c r="R9" s="10"/>
    </row>
    <row r="10" spans="1:18" ht="29.25" customHeight="1">
      <c r="A10" s="341"/>
      <c r="B10" s="39" t="s">
        <v>53</v>
      </c>
      <c r="C10" s="342">
        <f>CONCATENATE("",data!L5,"")</f>
      </c>
      <c r="D10" s="342"/>
      <c r="E10" s="41" t="s">
        <v>158</v>
      </c>
      <c r="F10" s="342">
        <f>CONCATENATE("",data!L6,"")</f>
      </c>
      <c r="G10" s="342"/>
      <c r="H10" s="81" t="s">
        <v>13</v>
      </c>
      <c r="I10" s="11"/>
      <c r="J10" s="343"/>
      <c r="K10" s="343"/>
      <c r="L10" s="343"/>
      <c r="M10" s="343"/>
      <c r="N10" s="343"/>
      <c r="O10" s="343"/>
      <c r="P10" s="344"/>
      <c r="Q10" s="38"/>
      <c r="R10" s="10"/>
    </row>
    <row r="11" spans="1:18" ht="6" customHeight="1" thickBot="1">
      <c r="A11" s="341"/>
      <c r="B11" s="39"/>
      <c r="C11" s="42"/>
      <c r="D11" s="10"/>
      <c r="E11" s="10"/>
      <c r="F11" s="10"/>
      <c r="G11" s="10"/>
      <c r="H11" s="82"/>
      <c r="I11" s="83"/>
      <c r="J11" s="32"/>
      <c r="K11" s="32"/>
      <c r="L11" s="32"/>
      <c r="M11" s="32"/>
      <c r="N11" s="32"/>
      <c r="O11" s="32"/>
      <c r="P11" s="43"/>
      <c r="Q11" s="38"/>
      <c r="R11" s="10"/>
    </row>
    <row r="12" spans="1:18" ht="5.25" customHeight="1" thickBot="1">
      <c r="A12" s="34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3"/>
      <c r="R12" s="10"/>
    </row>
    <row r="13" spans="1:18" ht="12.75">
      <c r="A13" s="34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8"/>
      <c r="R13" s="10"/>
    </row>
    <row r="14" spans="1:18" ht="17.25" customHeight="1">
      <c r="A14" s="341"/>
      <c r="B14" s="10" t="s">
        <v>54</v>
      </c>
      <c r="C14" s="9">
        <f>data!B2</f>
        <v>1</v>
      </c>
      <c r="D14" s="9">
        <f>data!C2</f>
        <v>0</v>
      </c>
      <c r="E14" s="9">
        <f>data!D2</f>
        <v>1</v>
      </c>
      <c r="F14" s="9">
        <f>data!E2</f>
        <v>4</v>
      </c>
      <c r="G14" s="10" t="s">
        <v>34</v>
      </c>
      <c r="H14" s="17">
        <f>data!B12</f>
        <v>2</v>
      </c>
      <c r="I14" s="17">
        <f>data!C12</f>
        <v>2</v>
      </c>
      <c r="J14" s="17">
        <f>data!D12</f>
        <v>0</v>
      </c>
      <c r="K14" s="17">
        <f>data!E12</f>
        <v>2</v>
      </c>
      <c r="L14" s="33"/>
      <c r="M14" s="42" t="str">
        <f>data!F12</f>
        <v>General Education</v>
      </c>
      <c r="N14" s="42"/>
      <c r="O14" s="42"/>
      <c r="P14" s="10"/>
      <c r="Q14" s="38"/>
      <c r="R14" s="10"/>
    </row>
    <row r="15" spans="1:18" ht="17.25" customHeight="1">
      <c r="A15" s="341"/>
      <c r="B15" s="10"/>
      <c r="C15" s="10"/>
      <c r="D15" s="10"/>
      <c r="E15" s="10"/>
      <c r="F15" s="1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8"/>
      <c r="R15" s="10"/>
    </row>
    <row r="16" spans="1:18" ht="17.25" customHeight="1">
      <c r="A16" s="341"/>
      <c r="B16" s="10" t="s">
        <v>55</v>
      </c>
      <c r="C16" s="323">
        <f>data!B6</f>
        <v>10140308014</v>
      </c>
      <c r="D16" s="324"/>
      <c r="E16" s="324"/>
      <c r="F16" s="325"/>
      <c r="G16" s="10" t="s">
        <v>56</v>
      </c>
      <c r="H16" s="17">
        <f>data!D13</f>
        <v>0</v>
      </c>
      <c r="I16" s="17">
        <f>data!E13</f>
        <v>2</v>
      </c>
      <c r="J16" s="10"/>
      <c r="K16" s="10"/>
      <c r="L16" s="42"/>
      <c r="M16" s="42" t="str">
        <f>data!F13</f>
        <v>Secondary Education</v>
      </c>
      <c r="N16" s="10"/>
      <c r="O16" s="10"/>
      <c r="P16" s="10"/>
      <c r="Q16" s="38"/>
      <c r="R16" s="10"/>
    </row>
    <row r="17" spans="1:18" ht="17.25" customHeight="1">
      <c r="A17" s="341"/>
      <c r="B17" s="10"/>
      <c r="C17" s="10"/>
      <c r="D17" s="10"/>
      <c r="E17" s="10"/>
      <c r="F17" s="1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8"/>
      <c r="R17" s="10"/>
    </row>
    <row r="18" spans="1:18" ht="24" customHeight="1">
      <c r="A18" s="341"/>
      <c r="B18" s="10" t="s">
        <v>33</v>
      </c>
      <c r="C18" s="332" t="str">
        <f>data!B8</f>
        <v>MANDAL EDUCATIONAL OFFICER</v>
      </c>
      <c r="D18" s="333"/>
      <c r="E18" s="333"/>
      <c r="F18" s="334"/>
      <c r="G18" s="10" t="s">
        <v>57</v>
      </c>
      <c r="H18" s="17">
        <f>data!C14</f>
        <v>8</v>
      </c>
      <c r="I18" s="17">
        <f>data!D14</f>
        <v>0</v>
      </c>
      <c r="J18" s="17">
        <f>data!E14</f>
        <v>0</v>
      </c>
      <c r="K18" s="10"/>
      <c r="L18" s="10"/>
      <c r="M18" s="42" t="str">
        <f>data!F14</f>
        <v>Other Expenditure</v>
      </c>
      <c r="N18" s="42"/>
      <c r="O18" s="42"/>
      <c r="P18" s="10"/>
      <c r="Q18" s="38"/>
      <c r="R18" s="10"/>
    </row>
    <row r="19" spans="1:18" ht="17.25" customHeight="1">
      <c r="A19" s="341"/>
      <c r="B19" s="10"/>
      <c r="C19" s="10"/>
      <c r="D19" s="10"/>
      <c r="E19" s="10"/>
      <c r="F19" s="1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8"/>
      <c r="R19" s="10"/>
    </row>
    <row r="20" spans="1:18" ht="17.25" customHeight="1">
      <c r="A20" s="341"/>
      <c r="B20" s="10" t="s">
        <v>58</v>
      </c>
      <c r="C20" s="323" t="str">
        <f>data!B9</f>
        <v>MP,RAYADURG</v>
      </c>
      <c r="D20" s="324"/>
      <c r="E20" s="324"/>
      <c r="F20" s="325"/>
      <c r="G20" s="10" t="s">
        <v>59</v>
      </c>
      <c r="H20" s="17">
        <f>data!D15</f>
        <v>1</v>
      </c>
      <c r="I20" s="17">
        <f>data!E15</f>
        <v>0</v>
      </c>
      <c r="J20" s="10"/>
      <c r="K20" s="10"/>
      <c r="L20" s="42"/>
      <c r="M20" s="52" t="str">
        <f>data!F15</f>
        <v>Central Share </v>
      </c>
      <c r="N20" s="10"/>
      <c r="O20" s="10"/>
      <c r="P20" s="10"/>
      <c r="Q20" s="38"/>
      <c r="R20" s="10"/>
    </row>
    <row r="21" spans="1:18" ht="17.25" customHeight="1">
      <c r="A21" s="341"/>
      <c r="B21" s="10"/>
      <c r="C21" s="10"/>
      <c r="D21" s="10"/>
      <c r="E21" s="10"/>
      <c r="F21" s="1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8"/>
      <c r="R21" s="10"/>
    </row>
    <row r="22" spans="1:18" ht="17.25" customHeight="1">
      <c r="A22" s="341"/>
      <c r="B22" s="10" t="s">
        <v>15</v>
      </c>
      <c r="C22" s="144" t="str">
        <f>data!B4</f>
        <v>0</v>
      </c>
      <c r="D22" s="144" t="str">
        <f>data!C4</f>
        <v>9</v>
      </c>
      <c r="E22" s="144" t="str">
        <f>data!D4</f>
        <v>6</v>
      </c>
      <c r="F22" s="144" t="str">
        <f>data!E4</f>
        <v>0</v>
      </c>
      <c r="G22" s="10" t="s">
        <v>60</v>
      </c>
      <c r="H22" s="17">
        <f>data!D16</f>
        <v>0</v>
      </c>
      <c r="I22" s="17">
        <f>data!E16</f>
        <v>9</v>
      </c>
      <c r="J22" s="10"/>
      <c r="K22" s="10"/>
      <c r="L22" s="42"/>
      <c r="M22" s="160" t="str">
        <f>data!F16</f>
        <v>Honororium to  Cook Cum Helper </v>
      </c>
      <c r="N22" s="10"/>
      <c r="O22" s="10"/>
      <c r="P22" s="10"/>
      <c r="Q22" s="38"/>
      <c r="R22" s="10"/>
    </row>
    <row r="23" spans="1:18" ht="17.25" customHeight="1">
      <c r="A23" s="341"/>
      <c r="B23" s="10"/>
      <c r="C23" s="10"/>
      <c r="D23" s="10"/>
      <c r="E23" s="10"/>
      <c r="F23" s="1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8"/>
      <c r="R23" s="10"/>
    </row>
    <row r="24" spans="1:18" ht="17.25" customHeight="1">
      <c r="A24" s="341"/>
      <c r="B24" s="10" t="s">
        <v>61</v>
      </c>
      <c r="C24" s="326" t="str">
        <f>data!B5</f>
        <v>SBI,RAYADURG</v>
      </c>
      <c r="D24" s="327"/>
      <c r="E24" s="327"/>
      <c r="F24" s="328"/>
      <c r="G24" s="10" t="s">
        <v>35</v>
      </c>
      <c r="H24" s="17">
        <f>data!C17</f>
        <v>3</v>
      </c>
      <c r="I24" s="17">
        <f>data!D17</f>
        <v>1</v>
      </c>
      <c r="J24" s="17">
        <f>data!E17</f>
        <v>0</v>
      </c>
      <c r="K24" s="10"/>
      <c r="L24" s="10"/>
      <c r="M24" s="42" t="str">
        <f>data!F17</f>
        <v>GIA</v>
      </c>
      <c r="N24" s="42"/>
      <c r="O24" s="42"/>
      <c r="P24" s="10"/>
      <c r="Q24" s="38"/>
      <c r="R24" s="10"/>
    </row>
    <row r="25" spans="1:18" ht="12.75">
      <c r="A25" s="341"/>
      <c r="B25" s="10"/>
      <c r="C25" s="10"/>
      <c r="D25" s="10"/>
      <c r="E25" s="10"/>
      <c r="F25" s="1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38"/>
      <c r="R25" s="10"/>
    </row>
    <row r="26" spans="1:18" ht="17.25" customHeight="1">
      <c r="A26" s="341"/>
      <c r="B26" s="10"/>
      <c r="C26" s="10"/>
      <c r="D26" s="10"/>
      <c r="E26" s="10"/>
      <c r="F26" s="14"/>
      <c r="G26" s="10" t="s">
        <v>62</v>
      </c>
      <c r="H26" s="17">
        <f>data!C18</f>
        <v>3</v>
      </c>
      <c r="I26" s="17">
        <f>data!D18</f>
        <v>1</v>
      </c>
      <c r="J26" s="17">
        <f>data!E18</f>
        <v>2</v>
      </c>
      <c r="K26" s="10"/>
      <c r="L26" s="10"/>
      <c r="M26" s="42" t="str">
        <f>data!F18</f>
        <v>OGA</v>
      </c>
      <c r="N26" s="42"/>
      <c r="O26" s="42"/>
      <c r="P26" s="10"/>
      <c r="Q26" s="38"/>
      <c r="R26" s="10"/>
    </row>
    <row r="27" spans="1:18" ht="13.5" thickBot="1">
      <c r="A27" s="341"/>
      <c r="B27" s="15"/>
      <c r="C27" s="15"/>
      <c r="D27" s="15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3"/>
      <c r="R27" s="10"/>
    </row>
    <row r="28" spans="1:18" ht="12.75">
      <c r="A28" s="34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38"/>
      <c r="R28" s="10"/>
    </row>
    <row r="29" spans="1:18" ht="21.75" customHeight="1">
      <c r="A29" s="341"/>
      <c r="B29" s="44" t="s">
        <v>63</v>
      </c>
      <c r="C29" s="17" t="s">
        <v>64</v>
      </c>
      <c r="D29" s="339" t="s">
        <v>162</v>
      </c>
      <c r="E29" s="340"/>
      <c r="F29" s="340"/>
      <c r="G29" s="340"/>
      <c r="H29" s="17" t="s">
        <v>23</v>
      </c>
      <c r="I29" s="337" t="s">
        <v>65</v>
      </c>
      <c r="J29" s="337"/>
      <c r="K29" s="337"/>
      <c r="L29" s="338"/>
      <c r="M29" s="78">
        <f>data!B12</f>
        <v>2</v>
      </c>
      <c r="N29" s="78">
        <f>data!C12</f>
        <v>2</v>
      </c>
      <c r="O29" s="78">
        <f>data!D12</f>
        <v>0</v>
      </c>
      <c r="P29" s="78">
        <f>data!E12</f>
        <v>2</v>
      </c>
      <c r="Q29" s="38"/>
      <c r="R29" s="10"/>
    </row>
    <row r="30" spans="1:18" ht="18.75" customHeight="1" thickBot="1">
      <c r="A30" s="341"/>
      <c r="B30" s="15"/>
      <c r="C30" s="15"/>
      <c r="D30" s="15"/>
      <c r="E30" s="15"/>
      <c r="F30" s="15"/>
      <c r="G30" s="15"/>
      <c r="H30" s="18"/>
      <c r="I30" s="15"/>
      <c r="J30" s="15"/>
      <c r="K30" s="15"/>
      <c r="L30" s="15"/>
      <c r="M30" s="15"/>
      <c r="N30" s="15"/>
      <c r="O30" s="15"/>
      <c r="P30" s="15"/>
      <c r="Q30" s="43"/>
      <c r="R30" s="10"/>
    </row>
    <row r="31" spans="1:18" ht="24.75" customHeight="1">
      <c r="A31" s="341"/>
      <c r="B31" s="35" t="s">
        <v>153</v>
      </c>
      <c r="C31" s="345">
        <f>BILL!F185</f>
        <v>135000</v>
      </c>
      <c r="D31" s="346"/>
      <c r="E31" s="346"/>
      <c r="F31" s="346"/>
      <c r="G31" s="35" t="s">
        <v>154</v>
      </c>
      <c r="H31" s="336" t="s">
        <v>156</v>
      </c>
      <c r="I31" s="336"/>
      <c r="J31" s="335" t="s">
        <v>155</v>
      </c>
      <c r="K31" s="335"/>
      <c r="L31" s="335"/>
      <c r="M31" s="345">
        <f>C31</f>
        <v>135000</v>
      </c>
      <c r="N31" s="346"/>
      <c r="O31" s="346"/>
      <c r="P31" s="346"/>
      <c r="Q31" s="38"/>
      <c r="R31" s="10"/>
    </row>
    <row r="32" spans="1:18" ht="4.5" customHeight="1" thickBot="1">
      <c r="A32" s="34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3"/>
      <c r="R32" s="10"/>
    </row>
    <row r="33" spans="1:18" ht="12.75">
      <c r="A33" s="34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38"/>
      <c r="R33" s="10"/>
    </row>
    <row r="34" spans="1:18" ht="28.5" customHeight="1">
      <c r="A34" s="341"/>
      <c r="B34" s="330" t="str">
        <f>CONCATENATE("Received Rs:",C31,"/- (In Words ",rupees!C6,")")</f>
        <v>Received Rs:135000/- (In Words Rupees  One Lakh Thirty five Thousands only)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1"/>
      <c r="R34" s="10"/>
    </row>
    <row r="35" spans="1:18" ht="12.75">
      <c r="A35" s="341"/>
      <c r="B35" s="45" t="s">
        <v>157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38"/>
      <c r="R35" s="10"/>
    </row>
    <row r="36" spans="1:18" ht="12.75">
      <c r="A36" s="34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38"/>
      <c r="R36" s="10"/>
    </row>
    <row r="37" spans="1:18" ht="12.75">
      <c r="A37" s="34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38"/>
      <c r="R37" s="10"/>
    </row>
    <row r="38" spans="1:18" ht="43.5" customHeight="1" thickBot="1">
      <c r="A38" s="341"/>
      <c r="B38" s="15" t="s">
        <v>66</v>
      </c>
      <c r="C38" s="15"/>
      <c r="D38" s="15"/>
      <c r="E38" s="15"/>
      <c r="F38" s="15"/>
      <c r="G38" s="15"/>
      <c r="H38" s="15"/>
      <c r="I38" s="15"/>
      <c r="J38" s="329" t="s">
        <v>67</v>
      </c>
      <c r="K38" s="329"/>
      <c r="L38" s="329"/>
      <c r="M38" s="329"/>
      <c r="N38" s="329"/>
      <c r="O38" s="329"/>
      <c r="P38" s="329"/>
      <c r="Q38" s="43"/>
      <c r="R38" s="10"/>
    </row>
    <row r="39" spans="1:18" ht="15.75">
      <c r="A39" s="46"/>
      <c r="B39" s="321" t="s">
        <v>68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8"/>
      <c r="R39" s="10"/>
    </row>
    <row r="40" spans="1:18" ht="12.75">
      <c r="A40" s="46"/>
      <c r="B40" s="47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38"/>
      <c r="R40" s="10"/>
    </row>
    <row r="41" spans="1:18" ht="15.75">
      <c r="A41" s="46"/>
      <c r="B41" s="48" t="s">
        <v>69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38"/>
      <c r="R41" s="10"/>
    </row>
    <row r="42" spans="1:18" ht="15.75">
      <c r="A42" s="46"/>
      <c r="B42" s="49" t="s">
        <v>70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38"/>
      <c r="R42" s="10"/>
    </row>
    <row r="43" spans="1:18" ht="15">
      <c r="A43" s="46"/>
      <c r="B43" s="50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38"/>
      <c r="R43" s="10"/>
    </row>
    <row r="44" spans="1:18" ht="15.75">
      <c r="A44" s="46"/>
      <c r="B44" s="49" t="s">
        <v>72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8"/>
      <c r="R44" s="10"/>
    </row>
    <row r="45" spans="1:18" ht="18" customHeight="1">
      <c r="A45" s="46"/>
      <c r="B45" s="51"/>
      <c r="C45" s="10"/>
      <c r="D45" s="10">
        <v>1</v>
      </c>
      <c r="E45" s="10" t="s">
        <v>73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38"/>
      <c r="R45" s="10"/>
    </row>
    <row r="46" spans="1:18" ht="18" customHeight="1">
      <c r="A46" s="46"/>
      <c r="B46" s="51"/>
      <c r="C46" s="10"/>
      <c r="D46" s="10"/>
      <c r="E46" s="10" t="s">
        <v>74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38"/>
      <c r="R46" s="10"/>
    </row>
    <row r="47" spans="1:18" ht="18" customHeight="1">
      <c r="A47" s="46"/>
      <c r="B47" s="51"/>
      <c r="C47" s="10"/>
      <c r="D47" s="10">
        <v>2</v>
      </c>
      <c r="E47" s="10" t="s">
        <v>75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38"/>
      <c r="R47" s="10"/>
    </row>
    <row r="48" spans="1:18" ht="18" customHeight="1">
      <c r="A48" s="46"/>
      <c r="B48" s="51"/>
      <c r="C48" s="10"/>
      <c r="D48" s="10"/>
      <c r="E48" s="10" t="s">
        <v>76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38"/>
      <c r="R48" s="10"/>
    </row>
    <row r="49" spans="1:18" ht="15.75" customHeight="1">
      <c r="A49" s="46"/>
      <c r="B49" s="322"/>
      <c r="C49" s="10"/>
      <c r="D49" s="10"/>
      <c r="E49" s="10"/>
      <c r="F49" s="10"/>
      <c r="G49" s="10"/>
      <c r="H49" s="52" t="s">
        <v>77</v>
      </c>
      <c r="I49" s="10"/>
      <c r="J49" s="10"/>
      <c r="K49" s="10"/>
      <c r="L49" s="10"/>
      <c r="M49" s="10"/>
      <c r="N49" s="10"/>
      <c r="O49" s="10"/>
      <c r="P49" s="10"/>
      <c r="Q49" s="38"/>
      <c r="R49" s="10"/>
    </row>
    <row r="50" spans="1:18" ht="15.75" customHeight="1">
      <c r="A50" s="46"/>
      <c r="B50" s="32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42" t="s">
        <v>78</v>
      </c>
      <c r="Q50" s="38"/>
      <c r="R50" s="10"/>
    </row>
    <row r="51" spans="1:18" ht="12.75">
      <c r="A51" s="46"/>
      <c r="B51" s="32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38"/>
      <c r="R51" s="10"/>
    </row>
    <row r="52" spans="1:18" ht="12.75">
      <c r="A52" s="4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38"/>
      <c r="R52" s="10"/>
    </row>
    <row r="53" spans="1:18" ht="12.75">
      <c r="A53" s="46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38"/>
      <c r="R53" s="10"/>
    </row>
    <row r="54" spans="1:18" ht="12.75">
      <c r="A54" s="4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38"/>
      <c r="R54" s="10"/>
    </row>
    <row r="55" spans="1:18" ht="12.75">
      <c r="A55" s="4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38"/>
      <c r="R55" s="10"/>
    </row>
    <row r="56" spans="1:18" ht="12.75">
      <c r="A56" s="46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38"/>
      <c r="R56" s="10"/>
    </row>
    <row r="57" spans="1:18" ht="12.75">
      <c r="A57" s="46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38"/>
      <c r="R57" s="10"/>
    </row>
    <row r="58" spans="1:18" ht="12.75">
      <c r="A58" s="4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38"/>
      <c r="R58" s="10"/>
    </row>
    <row r="59" spans="1:18" ht="12.75">
      <c r="A59" s="46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38"/>
      <c r="R59" s="10"/>
    </row>
    <row r="60" spans="1:18" ht="12.75">
      <c r="A60" s="4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38"/>
      <c r="R60" s="10"/>
    </row>
    <row r="61" spans="1:18" ht="12.75">
      <c r="A61" s="4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38"/>
      <c r="R61" s="10"/>
    </row>
    <row r="62" spans="1:18" ht="12.75">
      <c r="A62" s="4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38"/>
      <c r="R62" s="10"/>
    </row>
    <row r="63" spans="1:18" ht="13.5" thickBot="1">
      <c r="A63" s="5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3"/>
      <c r="R63" s="10"/>
    </row>
  </sheetData>
  <sheetProtection password="D1E7" sheet="1"/>
  <mergeCells count="24">
    <mergeCell ref="I29:L29"/>
    <mergeCell ref="D29:G29"/>
    <mergeCell ref="A5:A38"/>
    <mergeCell ref="C10:D10"/>
    <mergeCell ref="F10:G10"/>
    <mergeCell ref="J10:P10"/>
    <mergeCell ref="M31:P31"/>
    <mergeCell ref="C31:F31"/>
    <mergeCell ref="B39:P39"/>
    <mergeCell ref="B49:B51"/>
    <mergeCell ref="C16:F16"/>
    <mergeCell ref="C24:F24"/>
    <mergeCell ref="J38:P38"/>
    <mergeCell ref="B34:Q34"/>
    <mergeCell ref="C18:F18"/>
    <mergeCell ref="C20:F20"/>
    <mergeCell ref="J31:L31"/>
    <mergeCell ref="H31:I31"/>
    <mergeCell ref="A1:Q1"/>
    <mergeCell ref="B6:G6"/>
    <mergeCell ref="J8:P8"/>
    <mergeCell ref="K2:Q2"/>
    <mergeCell ref="A3:Q3"/>
    <mergeCell ref="A4:Q4"/>
  </mergeCells>
  <printOptions/>
  <pageMargins left="0.75" right="0.75" top="1" bottom="1" header="0.5" footer="0.5"/>
  <pageSetup horizontalDpi="600" verticalDpi="600" orientation="portrait" paperSize="5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J57"/>
  <sheetViews>
    <sheetView zoomScalePageLayoutView="0" workbookViewId="0" topLeftCell="A1">
      <selection activeCell="A6" sqref="A6:B12"/>
    </sheetView>
  </sheetViews>
  <sheetFormatPr defaultColWidth="9.140625" defaultRowHeight="15"/>
  <cols>
    <col min="1" max="1" width="10.57421875" style="19" bestFit="1" customWidth="1"/>
    <col min="2" max="2" width="9.140625" style="19" customWidth="1"/>
    <col min="3" max="4" width="7.140625" style="19" customWidth="1"/>
    <col min="5" max="7" width="9.140625" style="19" customWidth="1"/>
    <col min="8" max="8" width="12.28125" style="19" bestFit="1" customWidth="1"/>
    <col min="9" max="9" width="16.00390625" style="19" bestFit="1" customWidth="1"/>
    <col min="10" max="16384" width="9.140625" style="19" customWidth="1"/>
  </cols>
  <sheetData>
    <row r="1" spans="1:10" ht="15.75">
      <c r="A1" s="347" t="s">
        <v>79</v>
      </c>
      <c r="B1" s="348"/>
      <c r="C1" s="348"/>
      <c r="D1" s="348"/>
      <c r="E1" s="348"/>
      <c r="F1" s="348"/>
      <c r="G1" s="348"/>
      <c r="H1" s="348"/>
      <c r="I1" s="348"/>
      <c r="J1" s="352"/>
    </row>
    <row r="2" spans="1:10" ht="13.5" thickBot="1">
      <c r="A2" s="54"/>
      <c r="B2" s="20"/>
      <c r="C2" s="20"/>
      <c r="D2" s="20"/>
      <c r="E2" s="20"/>
      <c r="F2" s="20"/>
      <c r="G2" s="20"/>
      <c r="H2" s="20"/>
      <c r="I2" s="20"/>
      <c r="J2" s="55"/>
    </row>
    <row r="3" spans="1:10" ht="15.75">
      <c r="A3" s="56" t="s">
        <v>80</v>
      </c>
      <c r="B3" s="21"/>
      <c r="C3" s="21"/>
      <c r="D3" s="57" t="s">
        <v>81</v>
      </c>
      <c r="E3" s="21"/>
      <c r="F3" s="21"/>
      <c r="G3" s="21"/>
      <c r="H3" s="21"/>
      <c r="I3" s="58" t="s">
        <v>37</v>
      </c>
      <c r="J3" s="59"/>
    </row>
    <row r="4" spans="1:10" ht="15.75">
      <c r="A4" s="56" t="s">
        <v>82</v>
      </c>
      <c r="B4" s="21"/>
      <c r="C4" s="21"/>
      <c r="D4" s="58" t="s">
        <v>83</v>
      </c>
      <c r="E4" s="21"/>
      <c r="F4" s="21"/>
      <c r="G4" s="21"/>
      <c r="H4" s="21"/>
      <c r="I4" s="21"/>
      <c r="J4" s="59"/>
    </row>
    <row r="5" spans="1:10" ht="13.5" thickBot="1">
      <c r="A5" s="54"/>
      <c r="B5" s="20"/>
      <c r="C5" s="20"/>
      <c r="D5" s="20"/>
      <c r="E5" s="20"/>
      <c r="F5" s="20"/>
      <c r="G5" s="20"/>
      <c r="H5" s="20"/>
      <c r="I5" s="20"/>
      <c r="J5" s="55"/>
    </row>
    <row r="6" spans="1:10" ht="15" customHeight="1">
      <c r="A6" s="353" t="str">
        <f>CONCATENATE("BEING CCH SALARIES  PAID FROM THE MONTH OF ",data!R4,"")</f>
        <v>BEING CCH SALARIES  PAID FROM THE MONTH OF SEPTEMBER 2011</v>
      </c>
      <c r="B6" s="354"/>
      <c r="C6" s="21"/>
      <c r="D6" s="21"/>
      <c r="E6" s="21"/>
      <c r="F6" s="21"/>
      <c r="G6" s="21"/>
      <c r="H6" s="21"/>
      <c r="I6" s="21"/>
      <c r="J6" s="59"/>
    </row>
    <row r="7" spans="1:10" ht="20.25" customHeight="1">
      <c r="A7" s="355"/>
      <c r="B7" s="356"/>
      <c r="C7" s="21"/>
      <c r="D7" s="21"/>
      <c r="E7" s="21"/>
      <c r="F7" s="21"/>
      <c r="G7" s="21"/>
      <c r="H7" s="21"/>
      <c r="I7" s="158">
        <f>BILL!F185</f>
        <v>135000</v>
      </c>
      <c r="J7" s="59"/>
    </row>
    <row r="8" spans="1:10" ht="15.75">
      <c r="A8" s="355"/>
      <c r="B8" s="356"/>
      <c r="C8" s="61"/>
      <c r="D8" s="357" t="str">
        <f>CONCATENATE("1.R.C.NO:",data!L9," dated:",data!L10," of the District Educational Officer, ",data!B11," ")</f>
        <v>1.R.C.NO:6489/B5/201 dated:10.08.2011 of the District Educational Officer, ANANTAPUR </v>
      </c>
      <c r="E8" s="357"/>
      <c r="F8" s="357"/>
      <c r="G8" s="357"/>
      <c r="H8" s="357"/>
      <c r="I8" s="21"/>
      <c r="J8" s="59"/>
    </row>
    <row r="9" spans="1:10" ht="18" customHeight="1">
      <c r="A9" s="355"/>
      <c r="B9" s="356"/>
      <c r="C9" s="61"/>
      <c r="D9" s="357"/>
      <c r="E9" s="357"/>
      <c r="F9" s="357"/>
      <c r="G9" s="357"/>
      <c r="H9" s="357"/>
      <c r="I9" s="21"/>
      <c r="J9" s="59"/>
    </row>
    <row r="10" spans="1:10" ht="15.75">
      <c r="A10" s="355"/>
      <c r="B10" s="356"/>
      <c r="C10" s="62"/>
      <c r="D10" s="21"/>
      <c r="E10" s="21"/>
      <c r="F10" s="21"/>
      <c r="G10" s="21"/>
      <c r="H10" s="21"/>
      <c r="I10" s="21"/>
      <c r="J10" s="59"/>
    </row>
    <row r="11" spans="1:10" ht="17.25" customHeight="1">
      <c r="A11" s="355"/>
      <c r="B11" s="356"/>
      <c r="C11" s="62"/>
      <c r="D11" s="361" t="str">
        <f>CONCATENATE("2.R.C.NO: ",data!L7," dated:",data!L8," of the Mandal Educational Officer, ",data!B9,".")</f>
        <v>2.R.C.NO: 05/MEO/2011/MDM/SPL/CCH dated:20.08.2011 of the Mandal Educational Officer, MP,RAYADURG.</v>
      </c>
      <c r="E11" s="361"/>
      <c r="F11" s="361"/>
      <c r="G11" s="361"/>
      <c r="H11" s="361"/>
      <c r="I11" s="21"/>
      <c r="J11" s="59"/>
    </row>
    <row r="12" spans="1:10" ht="18" customHeight="1">
      <c r="A12" s="355"/>
      <c r="B12" s="356"/>
      <c r="C12" s="62"/>
      <c r="D12" s="361"/>
      <c r="E12" s="361"/>
      <c r="F12" s="361"/>
      <c r="G12" s="361"/>
      <c r="H12" s="361"/>
      <c r="I12" s="21"/>
      <c r="J12" s="59"/>
    </row>
    <row r="13" spans="1:10" ht="12.75">
      <c r="A13" s="350"/>
      <c r="B13" s="21"/>
      <c r="C13" s="21"/>
      <c r="D13" s="361"/>
      <c r="E13" s="361"/>
      <c r="F13" s="361"/>
      <c r="G13" s="361"/>
      <c r="H13" s="361"/>
      <c r="I13" s="21"/>
      <c r="J13" s="59"/>
    </row>
    <row r="14" spans="1:10" ht="15.75" customHeight="1">
      <c r="A14" s="350"/>
      <c r="B14" s="21"/>
      <c r="C14" s="21"/>
      <c r="D14" s="361"/>
      <c r="E14" s="361"/>
      <c r="F14" s="361"/>
      <c r="G14" s="361"/>
      <c r="H14" s="361"/>
      <c r="I14" s="21"/>
      <c r="J14" s="59"/>
    </row>
    <row r="15" spans="1:10" ht="15.75">
      <c r="A15" s="63"/>
      <c r="B15" s="21"/>
      <c r="C15" s="21"/>
      <c r="D15" s="21"/>
      <c r="E15" s="21"/>
      <c r="F15" s="21"/>
      <c r="G15" s="21"/>
      <c r="H15" s="21"/>
      <c r="I15" s="21"/>
      <c r="J15" s="59"/>
    </row>
    <row r="16" spans="1:10" ht="31.5" customHeight="1">
      <c r="A16" s="64"/>
      <c r="B16" s="21"/>
      <c r="C16" s="21"/>
      <c r="D16" s="21"/>
      <c r="E16" s="21"/>
      <c r="F16" s="21"/>
      <c r="G16" s="21"/>
      <c r="H16" s="21"/>
      <c r="I16" s="21"/>
      <c r="J16" s="59"/>
    </row>
    <row r="17" spans="1:10" ht="15.75">
      <c r="A17" s="64"/>
      <c r="B17" s="21"/>
      <c r="C17" s="21"/>
      <c r="D17" s="65" t="s">
        <v>84</v>
      </c>
      <c r="E17" s="21"/>
      <c r="F17" s="21"/>
      <c r="G17" s="21"/>
      <c r="H17" s="21"/>
      <c r="I17" s="21"/>
      <c r="J17" s="59"/>
    </row>
    <row r="18" spans="1:10" ht="19.5" customHeight="1">
      <c r="A18" s="64"/>
      <c r="B18" s="21"/>
      <c r="C18" s="21"/>
      <c r="D18" s="21"/>
      <c r="E18" s="21"/>
      <c r="F18" s="21"/>
      <c r="G18" s="21"/>
      <c r="H18" s="21"/>
      <c r="I18" s="21"/>
      <c r="J18" s="59"/>
    </row>
    <row r="19" spans="1:10" ht="12.75">
      <c r="A19" s="64"/>
      <c r="B19" s="21"/>
      <c r="C19" s="21"/>
      <c r="D19" s="21"/>
      <c r="E19" s="21"/>
      <c r="F19" s="21"/>
      <c r="G19" s="21"/>
      <c r="H19" s="21"/>
      <c r="I19" s="21"/>
      <c r="J19" s="59"/>
    </row>
    <row r="20" spans="1:10" ht="12.75">
      <c r="A20" s="64"/>
      <c r="B20" s="21"/>
      <c r="C20" s="21"/>
      <c r="D20" s="21"/>
      <c r="E20" s="21"/>
      <c r="F20" s="21"/>
      <c r="G20" s="21" t="s">
        <v>85</v>
      </c>
      <c r="H20" s="21"/>
      <c r="I20" s="21"/>
      <c r="J20" s="59"/>
    </row>
    <row r="21" spans="1:10" ht="24.75" customHeight="1">
      <c r="A21" s="64"/>
      <c r="B21" s="21"/>
      <c r="C21" s="21"/>
      <c r="D21" s="21"/>
      <c r="E21" s="21"/>
      <c r="F21" s="21"/>
      <c r="G21" s="21"/>
      <c r="H21" s="21"/>
      <c r="I21" s="21"/>
      <c r="J21" s="59"/>
    </row>
    <row r="22" spans="1:10" ht="12.75">
      <c r="A22" s="64"/>
      <c r="B22" s="21"/>
      <c r="C22" s="21"/>
      <c r="D22" s="21"/>
      <c r="E22" s="21"/>
      <c r="F22" s="21"/>
      <c r="G22" s="21"/>
      <c r="H22" s="21"/>
      <c r="I22" s="21"/>
      <c r="J22" s="59"/>
    </row>
    <row r="23" spans="1:10" ht="13.5" thickBot="1">
      <c r="A23" s="54"/>
      <c r="B23" s="20"/>
      <c r="C23" s="20"/>
      <c r="D23" s="20"/>
      <c r="E23" s="20"/>
      <c r="F23" s="20"/>
      <c r="G23" s="20"/>
      <c r="H23" s="20"/>
      <c r="I23" s="20"/>
      <c r="J23" s="55"/>
    </row>
    <row r="24" spans="1:10" ht="26.25" customHeight="1">
      <c r="A24" s="347" t="str">
        <f>CONCATENATE("                                                                                   Total of Rs:",BILL!F185,"/-")</f>
        <v>                                                                                   Total of Rs:135000/-</v>
      </c>
      <c r="B24" s="348"/>
      <c r="C24" s="348"/>
      <c r="D24" s="348"/>
      <c r="E24" s="348"/>
      <c r="F24" s="348"/>
      <c r="G24" s="348"/>
      <c r="H24" s="348"/>
      <c r="I24" s="348"/>
      <c r="J24" s="352"/>
    </row>
    <row r="25" spans="1:10" ht="36.75" customHeight="1">
      <c r="A25" s="358" t="str">
        <f>CONCATENATE("(",rupees!C6,")")</f>
        <v>(Rupees  One Lakh Thirty five Thousands only)</v>
      </c>
      <c r="B25" s="359"/>
      <c r="C25" s="359"/>
      <c r="D25" s="359"/>
      <c r="E25" s="359"/>
      <c r="F25" s="359"/>
      <c r="G25" s="359"/>
      <c r="H25" s="359"/>
      <c r="I25" s="359"/>
      <c r="J25" s="360"/>
    </row>
    <row r="26" spans="1:10" ht="24.75" customHeight="1">
      <c r="A26" s="66"/>
      <c r="B26" s="21"/>
      <c r="C26" s="21"/>
      <c r="D26" s="21"/>
      <c r="E26" s="21"/>
      <c r="F26" s="21"/>
      <c r="G26" s="21"/>
      <c r="H26" s="21"/>
      <c r="I26" s="21"/>
      <c r="J26" s="59"/>
    </row>
    <row r="27" spans="1:10" ht="32.25" customHeight="1" thickBot="1">
      <c r="A27" s="67"/>
      <c r="B27" s="20"/>
      <c r="C27" s="20"/>
      <c r="D27" s="20"/>
      <c r="E27" s="20"/>
      <c r="F27" s="20"/>
      <c r="G27" s="20" t="s">
        <v>85</v>
      </c>
      <c r="H27" s="20"/>
      <c r="I27" s="20"/>
      <c r="J27" s="55"/>
    </row>
    <row r="28" spans="1:10" ht="15.75">
      <c r="A28" s="68" t="s">
        <v>86</v>
      </c>
      <c r="B28" s="21"/>
      <c r="C28" s="21"/>
      <c r="D28" s="21"/>
      <c r="E28" s="21"/>
      <c r="F28" s="21"/>
      <c r="G28" s="21"/>
      <c r="H28" s="21"/>
      <c r="I28" s="21"/>
      <c r="J28" s="59"/>
    </row>
    <row r="29" spans="1:10" ht="12.75">
      <c r="A29" s="69"/>
      <c r="B29" s="21"/>
      <c r="C29" s="21"/>
      <c r="D29" s="21"/>
      <c r="E29" s="21"/>
      <c r="F29" s="21"/>
      <c r="G29" s="21"/>
      <c r="H29" s="21"/>
      <c r="I29" s="21"/>
      <c r="J29" s="59"/>
    </row>
    <row r="30" spans="1:10" ht="15.75">
      <c r="A30" s="161" t="str">
        <f>CONCATENATE("    1. Budget allotted for the Financial Year 2011-12                              :")</f>
        <v>    1. Budget allotted for the Financial Year 2011-12                              :</v>
      </c>
      <c r="B30" s="21"/>
      <c r="C30" s="21"/>
      <c r="D30" s="21"/>
      <c r="E30" s="21"/>
      <c r="F30" s="21"/>
      <c r="G30" s="351">
        <f>data!L15</f>
        <v>1398096</v>
      </c>
      <c r="H30" s="351"/>
      <c r="I30" s="21"/>
      <c r="J30" s="59"/>
    </row>
    <row r="31" spans="1:10" ht="18">
      <c r="A31" s="60"/>
      <c r="B31" s="21"/>
      <c r="C31" s="21"/>
      <c r="D31" s="21"/>
      <c r="E31" s="21"/>
      <c r="F31" s="21"/>
      <c r="G31" s="70"/>
      <c r="H31" s="21"/>
      <c r="I31" s="21"/>
      <c r="J31" s="59"/>
    </row>
    <row r="32" spans="1:10" ht="15.75">
      <c r="A32" s="66" t="s">
        <v>371</v>
      </c>
      <c r="B32" s="21"/>
      <c r="C32" s="21"/>
      <c r="D32" s="21"/>
      <c r="E32" s="21"/>
      <c r="F32" s="159" t="s">
        <v>87</v>
      </c>
      <c r="G32" s="351">
        <f>data!L16</f>
        <v>487500</v>
      </c>
      <c r="H32" s="351"/>
      <c r="I32" s="21"/>
      <c r="J32" s="59"/>
    </row>
    <row r="33" spans="1:10" ht="18">
      <c r="A33" s="69"/>
      <c r="B33" s="21"/>
      <c r="C33" s="21"/>
      <c r="D33" s="21"/>
      <c r="E33" s="21"/>
      <c r="F33" s="71"/>
      <c r="G33" s="70"/>
      <c r="H33" s="21"/>
      <c r="I33" s="21"/>
      <c r="J33" s="59"/>
    </row>
    <row r="34" spans="1:10" ht="15.75">
      <c r="A34" s="66" t="s">
        <v>372</v>
      </c>
      <c r="B34" s="21"/>
      <c r="C34" s="21"/>
      <c r="D34" s="21"/>
      <c r="E34" s="21"/>
      <c r="F34" s="159" t="s">
        <v>87</v>
      </c>
      <c r="G34" s="351">
        <f>data!L17</f>
        <v>910596</v>
      </c>
      <c r="H34" s="351"/>
      <c r="I34" s="21"/>
      <c r="J34" s="59"/>
    </row>
    <row r="35" spans="1:10" ht="12.75">
      <c r="A35" s="60"/>
      <c r="B35" s="21"/>
      <c r="C35" s="21"/>
      <c r="D35" s="21"/>
      <c r="E35" s="21"/>
      <c r="F35" s="21"/>
      <c r="G35" s="21"/>
      <c r="H35" s="21"/>
      <c r="I35" s="21"/>
      <c r="J35" s="59"/>
    </row>
    <row r="36" spans="1:10" ht="12.75">
      <c r="A36" s="72"/>
      <c r="B36" s="21"/>
      <c r="C36" s="21"/>
      <c r="D36" s="21"/>
      <c r="E36" s="21"/>
      <c r="F36" s="21"/>
      <c r="G36" s="21"/>
      <c r="H36" s="21"/>
      <c r="I36" s="21"/>
      <c r="J36" s="59"/>
    </row>
    <row r="37" spans="1:10" ht="12.75">
      <c r="A37" s="72"/>
      <c r="B37" s="21"/>
      <c r="C37" s="21"/>
      <c r="D37" s="21"/>
      <c r="E37" s="21"/>
      <c r="F37" s="21"/>
      <c r="G37" s="21"/>
      <c r="H37" s="21"/>
      <c r="I37" s="21"/>
      <c r="J37" s="59"/>
    </row>
    <row r="38" spans="1:10" ht="12.75">
      <c r="A38" s="72"/>
      <c r="B38" s="21"/>
      <c r="C38" s="21"/>
      <c r="D38" s="21"/>
      <c r="E38" s="21"/>
      <c r="F38" s="21"/>
      <c r="G38" s="21" t="s">
        <v>85</v>
      </c>
      <c r="H38" s="21"/>
      <c r="I38" s="21"/>
      <c r="J38" s="59"/>
    </row>
    <row r="39" spans="1:10" ht="12.75">
      <c r="A39" s="72"/>
      <c r="B39" s="21"/>
      <c r="C39" s="21"/>
      <c r="D39" s="21"/>
      <c r="E39" s="21"/>
      <c r="F39" s="21"/>
      <c r="G39" s="21"/>
      <c r="H39" s="21"/>
      <c r="I39" s="21"/>
      <c r="J39" s="59"/>
    </row>
    <row r="40" spans="1:10" ht="12.75">
      <c r="A40" s="72"/>
      <c r="B40" s="21"/>
      <c r="C40" s="21"/>
      <c r="D40" s="21"/>
      <c r="E40" s="21"/>
      <c r="F40" s="21"/>
      <c r="G40" s="21"/>
      <c r="H40" s="21"/>
      <c r="I40" s="21"/>
      <c r="J40" s="59"/>
    </row>
    <row r="41" spans="1:10" ht="12.75">
      <c r="A41" s="72"/>
      <c r="B41" s="21"/>
      <c r="C41" s="21"/>
      <c r="D41" s="21"/>
      <c r="E41" s="21"/>
      <c r="F41" s="21"/>
      <c r="G41" s="21"/>
      <c r="H41" s="21"/>
      <c r="I41" s="21"/>
      <c r="J41" s="59"/>
    </row>
    <row r="42" spans="1:10" ht="15.75">
      <c r="A42" s="73"/>
      <c r="B42" s="21"/>
      <c r="C42" s="21"/>
      <c r="D42" s="21"/>
      <c r="E42" s="21"/>
      <c r="F42" s="21"/>
      <c r="G42" s="21"/>
      <c r="H42" s="21"/>
      <c r="I42" s="21"/>
      <c r="J42" s="59"/>
    </row>
    <row r="43" spans="1:10" ht="12.75">
      <c r="A43" s="60"/>
      <c r="B43" s="21"/>
      <c r="C43" s="21"/>
      <c r="D43" s="21"/>
      <c r="E43" s="21"/>
      <c r="F43" s="21"/>
      <c r="G43" s="21"/>
      <c r="H43" s="21"/>
      <c r="I43" s="21"/>
      <c r="J43" s="59"/>
    </row>
    <row r="44" spans="1:10" ht="13.5" thickBot="1">
      <c r="A44" s="74"/>
      <c r="B44" s="20"/>
      <c r="C44" s="20"/>
      <c r="D44" s="20"/>
      <c r="E44" s="20"/>
      <c r="F44" s="20"/>
      <c r="G44" s="20"/>
      <c r="H44" s="20"/>
      <c r="I44" s="20"/>
      <c r="J44" s="55"/>
    </row>
    <row r="45" spans="1:10" ht="15.75">
      <c r="A45" s="347" t="s">
        <v>88</v>
      </c>
      <c r="B45" s="348"/>
      <c r="C45" s="348"/>
      <c r="D45" s="348"/>
      <c r="E45" s="348"/>
      <c r="F45" s="348"/>
      <c r="G45" s="348"/>
      <c r="H45" s="348"/>
      <c r="I45" s="349"/>
      <c r="J45" s="59"/>
    </row>
    <row r="46" spans="1:10" ht="12.75">
      <c r="A46" s="60"/>
      <c r="B46" s="21"/>
      <c r="C46" s="21"/>
      <c r="D46" s="21"/>
      <c r="E46" s="21"/>
      <c r="F46" s="21"/>
      <c r="G46" s="21"/>
      <c r="H46" s="21"/>
      <c r="I46" s="21"/>
      <c r="J46" s="59"/>
    </row>
    <row r="47" spans="1:10" ht="12.75">
      <c r="A47" s="60"/>
      <c r="B47" s="21"/>
      <c r="C47" s="21"/>
      <c r="D47" s="21"/>
      <c r="E47" s="21"/>
      <c r="F47" s="21"/>
      <c r="G47" s="21"/>
      <c r="H47" s="21"/>
      <c r="I47" s="21"/>
      <c r="J47" s="59"/>
    </row>
    <row r="48" spans="1:10" ht="12.75">
      <c r="A48" s="60"/>
      <c r="B48" s="21"/>
      <c r="C48" s="21"/>
      <c r="D48" s="21"/>
      <c r="E48" s="21"/>
      <c r="F48" s="21"/>
      <c r="G48" s="21"/>
      <c r="H48" s="21"/>
      <c r="I48" s="21"/>
      <c r="J48" s="59"/>
    </row>
    <row r="49" spans="1:10" ht="12.75">
      <c r="A49" s="60"/>
      <c r="B49" s="21"/>
      <c r="C49" s="21"/>
      <c r="D49" s="21"/>
      <c r="E49" s="21"/>
      <c r="F49" s="21"/>
      <c r="G49" s="21"/>
      <c r="H49" s="21"/>
      <c r="I49" s="21"/>
      <c r="J49" s="59"/>
    </row>
    <row r="50" spans="1:10" ht="12.75">
      <c r="A50" s="60"/>
      <c r="B50" s="21"/>
      <c r="C50" s="21"/>
      <c r="D50" s="21"/>
      <c r="E50" s="21"/>
      <c r="F50" s="21"/>
      <c r="G50" s="21"/>
      <c r="H50" s="21"/>
      <c r="I50" s="21"/>
      <c r="J50" s="59"/>
    </row>
    <row r="51" spans="1:10" ht="12.75">
      <c r="A51" s="60"/>
      <c r="B51" s="21"/>
      <c r="C51" s="21"/>
      <c r="D51" s="21"/>
      <c r="E51" s="21"/>
      <c r="F51" s="21"/>
      <c r="G51" s="21"/>
      <c r="H51" s="21"/>
      <c r="I51" s="21"/>
      <c r="J51" s="59"/>
    </row>
    <row r="52" spans="1:10" ht="12.75">
      <c r="A52" s="60"/>
      <c r="B52" s="21"/>
      <c r="C52" s="21"/>
      <c r="D52" s="21"/>
      <c r="E52" s="21"/>
      <c r="F52" s="21"/>
      <c r="G52" s="21"/>
      <c r="H52" s="21"/>
      <c r="I52" s="21"/>
      <c r="J52" s="59"/>
    </row>
    <row r="53" spans="1:10" ht="12.75">
      <c r="A53" s="60"/>
      <c r="B53" s="21"/>
      <c r="C53" s="21"/>
      <c r="D53" s="21"/>
      <c r="E53" s="21"/>
      <c r="F53" s="21"/>
      <c r="G53" s="21"/>
      <c r="H53" s="21"/>
      <c r="I53" s="21"/>
      <c r="J53" s="59"/>
    </row>
    <row r="54" spans="1:10" ht="12.75">
      <c r="A54" s="60"/>
      <c r="B54" s="21"/>
      <c r="C54" s="21"/>
      <c r="D54" s="21"/>
      <c r="E54" s="21"/>
      <c r="F54" s="21"/>
      <c r="G54" s="21"/>
      <c r="H54" s="21"/>
      <c r="I54" s="21"/>
      <c r="J54" s="59"/>
    </row>
    <row r="55" spans="1:10" ht="12.75">
      <c r="A55" s="60"/>
      <c r="B55" s="21"/>
      <c r="C55" s="21"/>
      <c r="D55" s="21"/>
      <c r="E55" s="21"/>
      <c r="F55" s="21"/>
      <c r="G55" s="21"/>
      <c r="H55" s="21"/>
      <c r="I55" s="21"/>
      <c r="J55" s="59"/>
    </row>
    <row r="56" spans="1:10" ht="12.75">
      <c r="A56" s="60"/>
      <c r="B56" s="21"/>
      <c r="C56" s="21"/>
      <c r="D56" s="21"/>
      <c r="E56" s="21"/>
      <c r="F56" s="21"/>
      <c r="G56" s="21"/>
      <c r="H56" s="21"/>
      <c r="I56" s="21"/>
      <c r="J56" s="59"/>
    </row>
    <row r="57" spans="1:10" ht="13.5" thickBot="1">
      <c r="A57" s="54"/>
      <c r="B57" s="20"/>
      <c r="C57" s="20"/>
      <c r="D57" s="20"/>
      <c r="E57" s="20"/>
      <c r="F57" s="20"/>
      <c r="G57" s="20"/>
      <c r="H57" s="20"/>
      <c r="I57" s="20"/>
      <c r="J57" s="55"/>
    </row>
  </sheetData>
  <sheetProtection password="D1E7" sheet="1"/>
  <mergeCells count="11">
    <mergeCell ref="A24:J24"/>
    <mergeCell ref="A45:I45"/>
    <mergeCell ref="A13:A14"/>
    <mergeCell ref="G30:H30"/>
    <mergeCell ref="G32:H32"/>
    <mergeCell ref="G34:H34"/>
    <mergeCell ref="A1:J1"/>
    <mergeCell ref="A6:B12"/>
    <mergeCell ref="D8:H9"/>
    <mergeCell ref="A25:J25"/>
    <mergeCell ref="D11:H14"/>
  </mergeCells>
  <printOptions/>
  <pageMargins left="0.96" right="0.5" top="1" bottom="1" header="0.5" footer="0.5"/>
  <pageSetup horizontalDpi="600" verticalDpi="600" orientation="portrait" paperSize="5" scale="90" r:id="rId1"/>
  <headerFooter alignWithMargins="0">
    <oddFooter>&amp;LPrepared by S.Suresh,MRP,Rayadurg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140625" style="7" customWidth="1"/>
    <col min="2" max="5" width="4.28125" style="7" customWidth="1"/>
    <col min="6" max="6" width="5.57421875" style="7" customWidth="1"/>
    <col min="7" max="12" width="4.7109375" style="7" customWidth="1"/>
    <col min="13" max="13" width="5.7109375" style="7" customWidth="1"/>
    <col min="14" max="15" width="4.7109375" style="7" customWidth="1"/>
    <col min="16" max="16" width="5.7109375" style="7" customWidth="1"/>
    <col min="17" max="17" width="4.7109375" style="7" customWidth="1"/>
    <col min="18" max="18" width="12.7109375" style="7" customWidth="1"/>
    <col min="19" max="16384" width="9.140625" style="7" customWidth="1"/>
  </cols>
  <sheetData>
    <row r="1" spans="1:18" s="22" customFormat="1" ht="22.5" customHeight="1">
      <c r="A1" s="367" t="str">
        <f>CONCATENATE("PROCEEDINGS OF THE MANDAL EDUCATIONAL OFFICER, ",data!B9,"")</f>
        <v>PROCEEDINGS OF THE MANDAL EDUCATIONAL OFFICER, MP,RAYADURG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18" ht="18.75" customHeight="1">
      <c r="A2" s="368" t="str">
        <f>CONCATENATE("Present :",data!B7,"")</f>
        <v>Present :Sri.P.Ramanjaneyulu,M.A.,B.Ed.,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2:4" ht="15.75" customHeight="1">
      <c r="B3" s="23"/>
      <c r="D3" s="23"/>
    </row>
    <row r="4" spans="1:18" ht="15.75">
      <c r="A4" s="369" t="str">
        <f>CONCATENATE("R.C.NO:",data!L7,"")</f>
        <v>R.C.NO:05/MEO/2011/MDM/SPL/CCH</v>
      </c>
      <c r="B4" s="369"/>
      <c r="C4" s="369"/>
      <c r="D4" s="369"/>
      <c r="E4" s="369"/>
      <c r="F4" s="369"/>
      <c r="G4" s="369"/>
      <c r="H4" s="369"/>
      <c r="J4" s="24"/>
      <c r="K4" s="89"/>
      <c r="O4" s="370" t="str">
        <f>CONCATENATE("Dated:",data!L8,"")</f>
        <v>Dated:20.08.2011</v>
      </c>
      <c r="P4" s="370"/>
      <c r="Q4" s="370"/>
      <c r="R4" s="370"/>
    </row>
    <row r="5" spans="2:10" ht="15.75">
      <c r="B5" s="24"/>
      <c r="C5" s="24"/>
      <c r="D5" s="24"/>
      <c r="E5" s="24"/>
      <c r="F5" s="24"/>
      <c r="G5" s="24"/>
      <c r="H5" s="24"/>
      <c r="I5" s="24"/>
      <c r="J5" s="24"/>
    </row>
    <row r="6" spans="2:20" ht="46.5" customHeight="1">
      <c r="B6" s="111" t="s">
        <v>89</v>
      </c>
      <c r="C6" s="365" t="str">
        <f>CONCATENATE("School Education-Mid Day Meal programme-implementation of Mid Day Meals - Sanction of CCH Salaries - For the month of ",data!R4,"  in ",data!B10," Mandal - Orders issued - reg.")</f>
        <v>School Education-Mid Day Meal programme-implementation of Mid Day Meals - Sanction of CCH Salaries - For the month of SEPTEMBER 2011  in RAYADURG Mandal - Orders issued - reg.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88"/>
      <c r="T6" s="88"/>
    </row>
    <row r="7" spans="2:18" ht="32.25" customHeight="1">
      <c r="B7" s="85" t="s">
        <v>90</v>
      </c>
      <c r="C7" s="366" t="str">
        <f>CONCATENATE("1.R.C.No:",data!L9," Dated ",data!L10," of the District Educational Officer, ",data!B11,"")</f>
        <v>1.R.C.No:6489/B5/201 Dated 10.08.2011 of the District Educational Officer, ANANTAPUR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</row>
    <row r="8" spans="3:6" ht="15.75">
      <c r="C8" s="26"/>
      <c r="D8" s="25"/>
      <c r="E8" s="87"/>
      <c r="F8" s="87"/>
    </row>
    <row r="9" spans="1:18" ht="30.75" customHeight="1">
      <c r="A9" s="362" t="s">
        <v>182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</row>
    <row r="10" ht="15.75">
      <c r="A10" s="23" t="s">
        <v>91</v>
      </c>
    </row>
    <row r="11" spans="2:22" ht="51" customHeight="1">
      <c r="B11" s="364" t="str">
        <f>CONCATENATE("                      Sanctioned an amount of Rs:",BILL!F185,"/- (In words ",rupees!C6,") to words CCH Salaries for implementing  Mid May Meals Scheme for the month of ",data!R4," in ",data!B10," Mandal""")</f>
        <v>                      Sanctioned an amount of Rs:135000/- (In words Rupees  One Lakh Thirty five Thousands only) to words CCH Salaries for implementing  Mid May Meals Scheme for the month of SEPTEMBER 2011 in RAYADURG Mandal"</v>
      </c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108"/>
      <c r="T11" s="108"/>
      <c r="U11" s="108"/>
      <c r="V11" s="108"/>
    </row>
    <row r="12" spans="2:22" ht="19.5" customHeight="1">
      <c r="B12" s="86"/>
      <c r="C12" s="86"/>
      <c r="D12" s="86"/>
      <c r="E12" s="86"/>
      <c r="F12" s="86"/>
      <c r="G12" s="109"/>
      <c r="H12" s="109"/>
      <c r="I12" s="109"/>
      <c r="J12" s="109"/>
      <c r="N12" s="84"/>
      <c r="O12" s="84"/>
      <c r="P12" s="84"/>
      <c r="Q12" s="84"/>
      <c r="R12" s="84"/>
      <c r="S12" s="84"/>
      <c r="T12" s="84"/>
      <c r="U12" s="84"/>
      <c r="V12" s="84"/>
    </row>
    <row r="13" spans="2:22" ht="61.5" customHeight="1">
      <c r="B13" s="363" t="str">
        <f>CONCATENATE("                      The District Educational Officer, ",data!B11,"  in the reference cited as allotted Rs:",data!L15,"/- (In words ",rupees!C16,")  to ",data!B10," Mandal towards CCH Salaries for implementing Mid May Meals Scheme  for  the  Academic Year 2011-12.")</f>
        <v>                      The District Educational Officer, ANANTAPUR  in the reference cited as allotted Rs:1398096/- (In words Rupees  Thirteen Lakh Nenety eight Thousand and Ninety six only)  to RAYADURG Mandal towards CCH Salaries for implementing Mid May Meals Scheme  for  the  Academic Year 2011-12.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84"/>
      <c r="T13" s="84"/>
      <c r="U13" s="84"/>
      <c r="V13" s="84"/>
    </row>
    <row r="14" spans="2:11" ht="19.5" customHeight="1"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2:18" ht="49.5" customHeight="1">
      <c r="B15" s="364" t="str">
        <f>CONCATENATE("                      The expenditure is debatable to the head of account 2202 ",data!F12,", ",data!D13,"",data!E13," ",data!F13,", ",data!C14,"",data!D14,"",data!E14," ",data!F14," in ",data!D15,"",data!E15," ",data!F15,", ",data!D16,"",data!E16," Honororium to Cook cum Helper 310 GIA and 312 OGA")</f>
        <v>                      The expenditure is debatable to the head of account 2202 General Education, 02 Secondary Education, 800 Other Expenditure in 10 Central Share , 09 Honororium to Cook cum Helper 310 GIA and 312 OGA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</row>
    <row r="16" spans="2:12" ht="17.25" customHeight="1">
      <c r="B16" s="27"/>
      <c r="C16" s="10"/>
      <c r="D16" s="10"/>
      <c r="E16" s="10"/>
      <c r="F16" s="90"/>
      <c r="G16" s="107"/>
      <c r="H16" s="107"/>
      <c r="I16" s="107"/>
      <c r="J16" s="107"/>
      <c r="K16" s="107"/>
      <c r="L16" s="107"/>
    </row>
    <row r="17" spans="2:18" ht="18.75" customHeight="1">
      <c r="B17" s="364" t="str">
        <f>CONCATENATE("                      The ",data!B3,"  is requested to honour the bill when presented.")</f>
        <v>                      The STO,RAYADURG  is requested to honour the bill when presented.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2:18" ht="18.75" customHeight="1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spans="2:18" ht="18.75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ht="15.75">
      <c r="B20" s="27"/>
    </row>
    <row r="21" spans="2:18" ht="15.75">
      <c r="B21" s="27"/>
      <c r="M21" s="305" t="str">
        <f>data!B8</f>
        <v>MANDAL EDUCATIONAL OFFICER</v>
      </c>
      <c r="N21" s="305"/>
      <c r="O21" s="305"/>
      <c r="P21" s="305"/>
      <c r="Q21" s="305"/>
      <c r="R21" s="305"/>
    </row>
    <row r="22" spans="2:18" ht="15.75">
      <c r="B22" s="27"/>
      <c r="M22" s="305" t="str">
        <f>data!B9</f>
        <v>MP,RAYADURG</v>
      </c>
      <c r="N22" s="305"/>
      <c r="O22" s="305"/>
      <c r="P22" s="305"/>
      <c r="Q22" s="305"/>
      <c r="R22" s="305"/>
    </row>
    <row r="23" ht="15.75">
      <c r="B23" s="23" t="s">
        <v>92</v>
      </c>
    </row>
    <row r="24" ht="15.75">
      <c r="B24" s="23" t="s">
        <v>93</v>
      </c>
    </row>
    <row r="25" ht="15.75">
      <c r="B25" s="23" t="s">
        <v>94</v>
      </c>
    </row>
  </sheetData>
  <sheetProtection password="D1E7" sheet="1"/>
  <mergeCells count="13">
    <mergeCell ref="C6:R6"/>
    <mergeCell ref="M21:R21"/>
    <mergeCell ref="C7:R7"/>
    <mergeCell ref="A1:R1"/>
    <mergeCell ref="A2:R2"/>
    <mergeCell ref="A4:H4"/>
    <mergeCell ref="O4:R4"/>
    <mergeCell ref="M22:R22"/>
    <mergeCell ref="A9:R9"/>
    <mergeCell ref="B13:R13"/>
    <mergeCell ref="B17:R17"/>
    <mergeCell ref="B11:R11"/>
    <mergeCell ref="B15:R15"/>
  </mergeCells>
  <printOptions/>
  <pageMargins left="1.02" right="0.75" top="1.19" bottom="1" header="0.5" footer="0.5"/>
  <pageSetup horizontalDpi="600" verticalDpi="600" orientation="portrait" paperSize="5" scale="83" r:id="rId1"/>
  <headerFooter alignWithMargins="0">
    <oddFooter>&amp;LPrepared by S.Suresh,MRP,Rayadurg
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2011-08-11T10:46:47Z</cp:lastPrinted>
  <dcterms:created xsi:type="dcterms:W3CDTF">2006-09-16T00:00:00Z</dcterms:created>
  <dcterms:modified xsi:type="dcterms:W3CDTF">2011-08-31T06:17:02Z</dcterms:modified>
  <cp:category/>
  <cp:version/>
  <cp:contentType/>
  <cp:contentStatus/>
</cp:coreProperties>
</file>